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Calculator" sheetId="1" r:id="rId3"/>
    <sheet state="visible" name="HTML Statblock" sheetId="2" r:id="rId4"/>
    <sheet state="visible" name="Spreadsheet Stats (more respons" sheetId="3" r:id="rId5"/>
  </sheets>
  <definedNames/>
  <calcPr/>
</workbook>
</file>

<file path=xl/comments1.xml><?xml version="1.0" encoding="utf-8"?>
<comments xmlns:r="http://schemas.openxmlformats.org/officeDocument/2006/relationships" xmlns="http://schemas.openxmlformats.org/spreadsheetml/2006/main">
  <authors>
    <author/>
  </authors>
  <commentList>
    <comment authorId="0" ref="B40">
      <text>
        <t xml:space="preserve">Keep in mind the size of hit dice based on monster size as laid out by the DMG.</t>
      </text>
    </comment>
  </commentList>
</comments>
</file>

<file path=xl/comments2.xml><?xml version="1.0" encoding="utf-8"?>
<comments xmlns:r="http://schemas.openxmlformats.org/officeDocument/2006/relationships" xmlns="http://schemas.openxmlformats.org/spreadsheetml/2006/main">
  <authors>
    <author/>
  </authors>
  <commentList>
    <comment authorId="0" ref="G6">
      <text>
        <t xml:space="preserve">Hover?</t>
      </text>
    </comment>
  </commentList>
</comments>
</file>

<file path=xl/sharedStrings.xml><?xml version="1.0" encoding="utf-8"?>
<sst xmlns="http://schemas.openxmlformats.org/spreadsheetml/2006/main" count="380" uniqueCount="341">
  <si>
    <t>Key:</t>
  </si>
  <si>
    <t>Fill These</t>
  </si>
  <si>
    <t>Derived Numbers - Don't Touch</t>
  </si>
  <si>
    <t>Pertinent Information</t>
  </si>
  <si>
    <t>,</t>
  </si>
  <si>
    <t>Steps 1 to 4 - The Basics</t>
  </si>
  <si>
    <t>Armor Class:</t>
  </si>
  <si>
    <t>Name</t>
  </si>
  <si>
    <t>(</t>
  </si>
  <si>
    <t>Animated Armor</t>
  </si>
  <si>
    <t>)</t>
  </si>
  <si>
    <t>Hitpoints:</t>
  </si>
  <si>
    <t>Size</t>
  </si>
  <si>
    <t>Medium</t>
  </si>
  <si>
    <t>d</t>
  </si>
  <si>
    <t>plus</t>
  </si>
  <si>
    <t>Type</t>
  </si>
  <si>
    <t>construct</t>
  </si>
  <si>
    <t>Speed:</t>
  </si>
  <si>
    <t>Alignment</t>
  </si>
  <si>
    <t>unaligned</t>
  </si>
  <si>
    <t>Step 5 - Ability Scores</t>
  </si>
  <si>
    <t>Score</t>
  </si>
  <si>
    <t>ft., fly</t>
  </si>
  <si>
    <t>Modifier</t>
  </si>
  <si>
    <t>Strength</t>
  </si>
  <si>
    <t>ft., swim</t>
  </si>
  <si>
    <t xml:space="preserve">ft., burrow </t>
  </si>
  <si>
    <t>ft.</t>
  </si>
  <si>
    <t>Strength:</t>
  </si>
  <si>
    <t>Dexterity:</t>
  </si>
  <si>
    <t>Constitution:</t>
  </si>
  <si>
    <t>Intellect:</t>
  </si>
  <si>
    <t>Wisdom:</t>
  </si>
  <si>
    <t>Dexterity</t>
  </si>
  <si>
    <t>Charisma:</t>
  </si>
  <si>
    <t>Constitution</t>
  </si>
  <si>
    <t>Modifier:</t>
  </si>
  <si>
    <t>Intelligence</t>
  </si>
  <si>
    <t>Wisdom</t>
  </si>
  <si>
    <t>Charisma</t>
  </si>
  <si>
    <t>Step 6 - Expected Challenge Rating</t>
  </si>
  <si>
    <t>Str. Save:</t>
  </si>
  <si>
    <t>Expected Challenge Rating</t>
  </si>
  <si>
    <t>Suggested Defenses</t>
  </si>
  <si>
    <t>Dex. Save:</t>
  </si>
  <si>
    <t>Con. Save:</t>
  </si>
  <si>
    <t>Suggested Offenses</t>
  </si>
  <si>
    <t>Resulting Proficiency Bonus</t>
  </si>
  <si>
    <t>Int. Save:</t>
  </si>
  <si>
    <t>Wis. Save:</t>
  </si>
  <si>
    <t>Cha. Save:</t>
  </si>
  <si>
    <t>Damage Resistances:</t>
  </si>
  <si>
    <t>Damage Immunities:</t>
  </si>
  <si>
    <t>Armor Class</t>
  </si>
  <si>
    <t>Condition Immunities:</t>
  </si>
  <si>
    <t>Senses:</t>
  </si>
  <si>
    <t>Attack Bonus</t>
  </si>
  <si>
    <t>Languages:</t>
  </si>
  <si>
    <t xml:space="preserve">Challenge: </t>
  </si>
  <si>
    <t>Minimum HP</t>
  </si>
  <si>
    <t>Exp.</t>
  </si>
  <si>
    <t>Highest Attack Roll Mod:</t>
  </si>
  <si>
    <t>Total Damage Rolls Per Round:</t>
  </si>
  <si>
    <t>Save DC</t>
  </si>
  <si>
    <t>d4,</t>
  </si>
  <si>
    <t>d6,</t>
  </si>
  <si>
    <t>d8,</t>
  </si>
  <si>
    <t>d10,</t>
  </si>
  <si>
    <t>d12</t>
  </si>
  <si>
    <t>Save DC on Magical Effects:</t>
  </si>
  <si>
    <t>Athletics:</t>
  </si>
  <si>
    <t>Animal Handling:</t>
  </si>
  <si>
    <t>Maximum HP</t>
  </si>
  <si>
    <t>Acrobatics:</t>
  </si>
  <si>
    <t>Insight:</t>
  </si>
  <si>
    <t>Sleight of Hand:</t>
  </si>
  <si>
    <t>Medicine:</t>
  </si>
  <si>
    <t>Minimum Dmg.</t>
  </si>
  <si>
    <t>Stealth:</t>
  </si>
  <si>
    <t>Perception:</t>
  </si>
  <si>
    <t>Arcana:</t>
  </si>
  <si>
    <t>Survival:</t>
  </si>
  <si>
    <t>Maximum Dmg.</t>
  </si>
  <si>
    <t>History:</t>
  </si>
  <si>
    <t>Deception:</t>
  </si>
  <si>
    <t>Investigation:</t>
  </si>
  <si>
    <t>Intimidation:</t>
  </si>
  <si>
    <t>Nature:</t>
  </si>
  <si>
    <t>Performance:</t>
  </si>
  <si>
    <t>These are only to be used as a guideline. Don't put limits on your creation.</t>
  </si>
  <si>
    <t>Religion:</t>
  </si>
  <si>
    <t>Persuasion:</t>
  </si>
  <si>
    <t xml:space="preserve"> </t>
  </si>
  <si>
    <t>Step 7 - Armor Class</t>
  </si>
  <si>
    <t>AC suggested by ECR</t>
  </si>
  <si>
    <t>Armor Source (Natural, Hide, Plate, etc)</t>
  </si>
  <si>
    <t>natural armor</t>
  </si>
  <si>
    <t>AC Based Dexterity Score (Unarmored)</t>
  </si>
  <si>
    <t>Minimum Challenge Rating by AC</t>
  </si>
  <si>
    <t>Maximum Challenege Rating by AC</t>
  </si>
  <si>
    <t>Step 8 - Hitpoints</t>
  </si>
  <si>
    <t>Monster Size</t>
  </si>
  <si>
    <t>Standard Hit Dice by Size:</t>
  </si>
  <si>
    <t>1d4 for Tiny, 1d6 for Small, 1d8 For Medium</t>
  </si>
  <si>
    <t>Number of Hit Dice</t>
  </si>
  <si>
    <t>1d10 for Large, 1d12 for Huge, 1d20 for Gargantuan</t>
  </si>
  <si>
    <t>Size of Hit Dice</t>
  </si>
  <si>
    <t>Average Hitpoints</t>
  </si>
  <si>
    <t>Don't forget that the Monster's Constitution Modifier</t>
  </si>
  <si>
    <t>Also Affects Hitpoints</t>
  </si>
  <si>
    <t>Challenge Rating by Hitpoints</t>
  </si>
  <si>
    <t>Step 9 - Resistances and Immunities</t>
  </si>
  <si>
    <t>Immunities (Separate with Commas)</t>
  </si>
  <si>
    <t>poison, psychic</t>
  </si>
  <si>
    <t>Resistances (Separate with Commas)</t>
  </si>
  <si>
    <t>Vulnerabilities (Separate with Commas)</t>
  </si>
  <si>
    <t>Effective Hitpoint Multiplier</t>
  </si>
  <si>
    <t>Effective Hitpoints</t>
  </si>
  <si>
    <t>Challenge Rating by Effective Hitpoints</t>
  </si>
  <si>
    <t>Step 10 - Attack Modifier</t>
  </si>
  <si>
    <t>Attack Modifier</t>
  </si>
  <si>
    <t>If your monster has multiple attacks with different attack modifiers, use the highest one.</t>
  </si>
  <si>
    <t>Minimum CR by Attack Modifier</t>
  </si>
  <si>
    <t>Attack Rolls based on Prior Input</t>
  </si>
  <si>
    <t>Maximum CR by Attack Modifier</t>
  </si>
  <si>
    <t>With Melee and Thrown Weapons:</t>
  </si>
  <si>
    <t>With Ranged and Finesse Weapons</t>
  </si>
  <si>
    <t>With Spells, based on Intellect</t>
  </si>
  <si>
    <t>With Spells, based on Wisdom:</t>
  </si>
  <si>
    <t>With Spells, based on Charisma</t>
  </si>
  <si>
    <t>If you want to deviate from the above values, you should give your monster a trait</t>
  </si>
  <si>
    <t>or (better yet) go back and revise its ability scores</t>
  </si>
  <si>
    <t>Step 11 - Damage Rolls</t>
  </si>
  <si>
    <t>What's the most damage your monster can deal per round?</t>
  </si>
  <si>
    <t>Include legendary actions, but not opportunity attacks.</t>
  </si>
  <si>
    <t>Ability Score Modifiers:</t>
  </si>
  <si>
    <t>Total d4s rolled</t>
  </si>
  <si>
    <t>Total d6s rolled</t>
  </si>
  <si>
    <t>Total d8s rolled</t>
  </si>
  <si>
    <t>Total d10s rolled</t>
  </si>
  <si>
    <t>Total d12s rolled</t>
  </si>
  <si>
    <t>Total Damage from Modifiers</t>
  </si>
  <si>
    <t>Average Damage per Round</t>
  </si>
  <si>
    <t>Challenge Rating by Damage</t>
  </si>
  <si>
    <t>Step 12 - Save DC</t>
  </si>
  <si>
    <t>The formula used to determine the DCs for saves imposed by monsters is the same as with</t>
  </si>
  <si>
    <t>player characters: 8 + proficiency bonus + the monster's relevant ability score modifier.</t>
  </si>
  <si>
    <t>Challenge Rating by Save DC</t>
  </si>
  <si>
    <t>When choosing which ability score to use for each monster's ability, think carefully about the</t>
  </si>
  <si>
    <t>execution of the ability. For example, does your monster use a big stinger to deliver poisons?</t>
  </si>
  <si>
    <t>If so, then you should base the poison's DC on the monster's strength. After all, strength is</t>
  </si>
  <si>
    <t>not just a measure of a monster's brute force, but also more broadly represenstative of their</t>
  </si>
  <si>
    <t>effectiveness in combat. A monster with a higher strength score is more accurate with its</t>
  </si>
  <si>
    <t>attacks, and as a result can deliver poison more effectively.</t>
  </si>
  <si>
    <t>Alternatively, the DC for an undead monster's life drain ability is usually based on its</t>
  </si>
  <si>
    <t>constitution. They are, in essence, drawing power from BEING undead. It's their nature, their</t>
  </si>
  <si>
    <t>anatomy (or lack thereof)  that gives them power, rather than rigorous study, raw strength,</t>
  </si>
  <si>
    <t>or their their conviction.</t>
  </si>
  <si>
    <t>Step 13 - Traits</t>
  </si>
  <si>
    <t>Regeneration each round.</t>
  </si>
  <si>
    <t>Legendary Resistance (uses per day)</t>
  </si>
  <si>
    <t>AC</t>
  </si>
  <si>
    <t>ADD</t>
  </si>
  <si>
    <t>If you want to make no changes to a monster's effective defenses/offenses, make sure each</t>
  </si>
  <si>
    <t>SUBTRACT</t>
  </si>
  <si>
    <t>box reads 0, 0, 1, 1.</t>
  </si>
  <si>
    <t>MULTIPLY</t>
  </si>
  <si>
    <t>DIVIDE</t>
  </si>
  <si>
    <t>EFFECTIVE AC</t>
  </si>
  <si>
    <t>Don't worry, the sheet factors in all of the prior decisions (and some future ones!). You only</t>
  </si>
  <si>
    <t>HITPOINTS</t>
  </si>
  <si>
    <t>need to worry about traits.</t>
  </si>
  <si>
    <t>EFFECTIVE HITPOINTS</t>
  </si>
  <si>
    <t>AVERAGE DAMAGE / ROUND</t>
  </si>
  <si>
    <t xml:space="preserve">DIVIDE </t>
  </si>
  <si>
    <t>EFFECTIVE DAMAGE / ROUND</t>
  </si>
  <si>
    <t>HIGHEST ATTACK BONUS</t>
  </si>
  <si>
    <t>EFFECTIVE ATTACK BONUS</t>
  </si>
  <si>
    <t>STRONGEST DC</t>
  </si>
  <si>
    <t>EFFECTIVE DC</t>
  </si>
  <si>
    <t>Step 14 - Movement</t>
  </si>
  <si>
    <t>WALKING</t>
  </si>
  <si>
    <t>CLIMBING</t>
  </si>
  <si>
    <t>FLYING</t>
  </si>
  <si>
    <t>SWIMMING</t>
  </si>
  <si>
    <t>BURROWING</t>
  </si>
  <si>
    <t>How many ranged attacks can your</t>
  </si>
  <si>
    <t>The question might seem out of place, but monsters with a flying speed and ranged attacks</t>
  </si>
  <si>
    <t>monster make?</t>
  </si>
  <si>
    <t>against lower level players. As usual, the sheet does the job of calculating things.</t>
  </si>
  <si>
    <t>Step 15 - Saving Throw Proficiencies</t>
  </si>
  <si>
    <t>With Proficiency</t>
  </si>
  <si>
    <t>Without</t>
  </si>
  <si>
    <t>Strength Saving Throw Modifier</t>
  </si>
  <si>
    <t>For once, the number in the yellow should match one of the</t>
  </si>
  <si>
    <t>Dexterity Saving Throw Modifier</t>
  </si>
  <si>
    <t>numbers in blue.</t>
  </si>
  <si>
    <t>Constitution Saving Throw Modifier</t>
  </si>
  <si>
    <t>Intellect Saving Throw Modifier</t>
  </si>
  <si>
    <t>If the number in the yellow is higher than the related ability</t>
  </si>
  <si>
    <t>Wisdom Saving Throw Modifier</t>
  </si>
  <si>
    <t>score modifier, the sheet will read it as a proficiency and</t>
  </si>
  <si>
    <t>Charisma Saving Throw Modifier</t>
  </si>
  <si>
    <t>increase your monster's effective AC.</t>
  </si>
  <si>
    <t>Bonus to Effective AC</t>
  </si>
  <si>
    <t>Step 16 - Challenge Rating</t>
  </si>
  <si>
    <t>Minimum CR based on AC</t>
  </si>
  <si>
    <t>Maximum CR based on AC</t>
  </si>
  <si>
    <t>Challenge Rating based on HP</t>
  </si>
  <si>
    <t>AC for HP CR:</t>
  </si>
  <si>
    <t>Defensive Challenge Rating</t>
  </si>
  <si>
    <t>The methods laid out by the DMG tend to overestimate a monster's CR,</t>
  </si>
  <si>
    <t>CHALLENGE RATING FROM DMG.</t>
  </si>
  <si>
    <t>especially with higher numbers such an AC of 19. Make sure you playtest</t>
  </si>
  <si>
    <t>Minimum CR based on Attack Modifier</t>
  </si>
  <si>
    <t>your monster and adjust its challenge rating accordingly. These calculations</t>
  </si>
  <si>
    <t>Maximum CR based on Attack Modifier</t>
  </si>
  <si>
    <t>are only the first step in tuning your number. They help, but the final arbiter</t>
  </si>
  <si>
    <t>Challenge Rating based on Save DC</t>
  </si>
  <si>
    <t>should be your personal judgment of a creature's difficulty.</t>
  </si>
  <si>
    <t>Attack Modifier for damage CR:</t>
  </si>
  <si>
    <t>Offensive Challenge Rating</t>
  </si>
  <si>
    <t>The lowest challenge rating this sheet can measure is 1. If you're making a</t>
  </si>
  <si>
    <t>FINAL CHALLENGE RATING</t>
  </si>
  <si>
    <t>monster with a lower challenge rating, you will probably have to calculate its</t>
  </si>
  <si>
    <t>EXPERIENCE:</t>
  </si>
  <si>
    <t>challenge rating on your own. The sheet can still do all the rest of the work.</t>
  </si>
  <si>
    <t>Step 17 - Skills</t>
  </si>
  <si>
    <t>Strength Modifier + Proficiency</t>
  </si>
  <si>
    <t>Athletics</t>
  </si>
  <si>
    <t>Dexterity Modifier + Proficiency</t>
  </si>
  <si>
    <t>Acrobatics</t>
  </si>
  <si>
    <t>Sleight of Hand</t>
  </si>
  <si>
    <t>Stealth</t>
  </si>
  <si>
    <t>Intellect Modifier + Proficiency</t>
  </si>
  <si>
    <t>Arcana</t>
  </si>
  <si>
    <t>History</t>
  </si>
  <si>
    <t>Investigation</t>
  </si>
  <si>
    <t>Nature</t>
  </si>
  <si>
    <t>Religion</t>
  </si>
  <si>
    <t>Wisdom Modifier + Proficiency</t>
  </si>
  <si>
    <t>Animal Handling</t>
  </si>
  <si>
    <t>Insight</t>
  </si>
  <si>
    <t>Medicine</t>
  </si>
  <si>
    <t>Perception</t>
  </si>
  <si>
    <t>Survival</t>
  </si>
  <si>
    <t>Charisma Modifier + Proficiency</t>
  </si>
  <si>
    <t>Deception</t>
  </si>
  <si>
    <t>Intimidation</t>
  </si>
  <si>
    <t>Performance</t>
  </si>
  <si>
    <t>Persuasion</t>
  </si>
  <si>
    <t>Step 18 - Condition Immunities</t>
  </si>
  <si>
    <t>Damage Immunities</t>
  </si>
  <si>
    <t>Damage Resistances</t>
  </si>
  <si>
    <t>Damage Vulnerabilities</t>
  </si>
  <si>
    <t>Condition Immunities</t>
  </si>
  <si>
    <t>blinded, charmed, deafened, exhaustion, frightened, paralyzed, petrified, poisoned</t>
  </si>
  <si>
    <t>Steps 19 and 20 - Senses and Languages</t>
  </si>
  <si>
    <t>For the senses entry, don't include passive perception; it is already included.</t>
  </si>
  <si>
    <t>Senses</t>
  </si>
  <si>
    <t>blindsight 60 ft. (blind beyond this radius)</t>
  </si>
  <si>
    <t>Languages</t>
  </si>
  <si>
    <t>Step 13a - Extra Properties</t>
  </si>
  <si>
    <t>Feel free to leave these blank. Any of them without text will not show up in the final stat block. If you want to a trait without a title (for instance, listing the prepared spells, as in the Flameskull), then simply leave the trait name blank. You can use html tags for formatting.  New line characters (Alt+Enter, \n) are *not* recognized; be sure to use &lt;br&gt; instead!</t>
  </si>
  <si>
    <t>Trait Name</t>
  </si>
  <si>
    <t>Trait Text</t>
  </si>
  <si>
    <t>Trait 1</t>
  </si>
  <si>
    <t>Antimagic Susceptibility</t>
  </si>
  <si>
    <t>The armor is incapacitated while in the area of an &lt;i&gt;antimagic field&lt;/i&gt;.  If targeted by &lt;i&gt;dispel magic&lt;/i&gt;, the armor must succeed on a Constitution saving throw against the caster’s spell save DC or fall unconscious for 1 minute.</t>
  </si>
  <si>
    <t>Trait 2</t>
  </si>
  <si>
    <t>False Appearance</t>
  </si>
  <si>
    <t>While the armor remains motionless, it is indistinguishable from a normal suit of armor.</t>
  </si>
  <si>
    <t>Trait 3</t>
  </si>
  <si>
    <t>Trait 4</t>
  </si>
  <si>
    <t>Trait 5</t>
  </si>
  <si>
    <t>Trait 6</t>
  </si>
  <si>
    <t>Trait 7</t>
  </si>
  <si>
    <t>Trait 8</t>
  </si>
  <si>
    <t>Trait 9</t>
  </si>
  <si>
    <t>Trait 10</t>
  </si>
  <si>
    <t>Steps 10a, 11a, 12a - Actions</t>
  </si>
  <si>
    <t>The "Attack Type" column should include what sort of attack, if any, it is (for instance, "Melee Weapon" or "Ranged Spell"). "Text" is the text that immediately follows the attack type or the action name; if the action is an attack, include the attack bonus, range, and number of targets. "Hit Text" is the text which applies on a hit (such as damage) and "Miss Text" is the text which only applies on a miss. Include any limited use information (recharge, X/Day) in the action name. Remember that if the text beings with a +, -, or =, you need to include an apostrophe as the first character so that it will be processed as text rather than a formula. Any action line without a name will not be printed. You can use html tags for formatting.  New line characters (Alt+Enter, \n) are *not* recognized; be sure to use &lt;br&gt; instead!</t>
  </si>
  <si>
    <t>Attack Type</t>
  </si>
  <si>
    <t>Text</t>
  </si>
  <si>
    <t>Hit Text</t>
  </si>
  <si>
    <t>Miss Text</t>
  </si>
  <si>
    <t>Action 1</t>
  </si>
  <si>
    <t>Multiattack</t>
  </si>
  <si>
    <t>The armor makes two melee attacks.</t>
  </si>
  <si>
    <t>Action 2</t>
  </si>
  <si>
    <t>Slam</t>
  </si>
  <si>
    <t>Melee Weapon</t>
  </si>
  <si>
    <t>+4 to hit, reach 5 ft., one target.</t>
  </si>
  <si>
    <t>5 (1d6+2) bludgeoning damage.</t>
  </si>
  <si>
    <t>Action 3</t>
  </si>
  <si>
    <t>Action 4</t>
  </si>
  <si>
    <t>Action 5</t>
  </si>
  <si>
    <t>Action 6</t>
  </si>
  <si>
    <t>Action 7</t>
  </si>
  <si>
    <t>Action 8</t>
  </si>
  <si>
    <t>Action 9</t>
  </si>
  <si>
    <t>Action 10</t>
  </si>
  <si>
    <t>Steps 10b, 11b, 12b - Legendary Actions</t>
  </si>
  <si>
    <t>In order to not print any legendary actions, leave the number of legendary actions as 0 (or blank).  Any legendary actions without a name will not be printed.  As before, html tags may be used for formatting.  If an action costs more than one legendary action, indicate it in the name field.</t>
  </si>
  <si>
    <t>Number of Legenedary Actions per Turn</t>
  </si>
  <si>
    <t>Legendary Action 1</t>
  </si>
  <si>
    <t>Legendary Action 2</t>
  </si>
  <si>
    <t>Legendary Action 3</t>
  </si>
  <si>
    <t>Legendary Action 4</t>
  </si>
  <si>
    <t>Legendary Action 5</t>
  </si>
  <si>
    <t>Legendary Action 6</t>
  </si>
  <si>
    <t>Legendary Action 7</t>
  </si>
  <si>
    <t>Legendary Action 8</t>
  </si>
  <si>
    <t>Legendary Action 9</t>
  </si>
  <si>
    <t>Legendary Action 10</t>
  </si>
  <si>
    <t>Steps 10c, 11c, 12c - Reactions</t>
  </si>
  <si>
    <t>Only printed if at least one name field is not empty.</t>
  </si>
  <si>
    <t>Reaction 1</t>
  </si>
  <si>
    <t>Reaction 2</t>
  </si>
  <si>
    <t>Reaction 3</t>
  </si>
  <si>
    <t>Reaction 4</t>
  </si>
  <si>
    <t>Reaction 5</t>
  </si>
  <si>
    <t>Reaction 6</t>
  </si>
  <si>
    <t>Reaction 7</t>
  </si>
  <si>
    <t>Reaction 8</t>
  </si>
  <si>
    <t>Reaction 9</t>
  </si>
  <si>
    <t>Reaction 10</t>
  </si>
  <si>
    <t>Steps 10d, 11d, 12d - Bonus Actions</t>
  </si>
  <si>
    <t>Only printed if at least one name field is not empty.  Generally, these are listed in the traits instead, but I figured it's theoretically possible that this would be necessary.</t>
  </si>
  <si>
    <t>Bonus Action 1</t>
  </si>
  <si>
    <t>Bonus Action 2</t>
  </si>
  <si>
    <t>Bonus Action 3</t>
  </si>
  <si>
    <t>Bonus Action 4</t>
  </si>
  <si>
    <t>Bonus Action 5</t>
  </si>
  <si>
    <t>Bonus Action 6</t>
  </si>
  <si>
    <t>Bonus Action 7</t>
  </si>
  <si>
    <t>Bonus Action 8</t>
  </si>
  <si>
    <t>Bonus Action 9</t>
  </si>
  <si>
    <t>Bonus Action 10</t>
  </si>
  <si>
    <t xml:space="preserve">TO USE:
Copy the cell to the left into a plain text document (using notepad or wordpad). Remove the first and last quotation marks.  Save it as an HTML file.  Open with chrome.  All credit for the HTML template goes to Valloric (http://valloric.github.io/statblock5e/).
Valloric's work was performed under the Apache License, Version 2.0, which requires all derivate works (including this work) to provide a reference to the Apache License (http://www.apache.org/licenses/LICENSE-2.0.html).  This spreadsheet isn't under any particular license - take it, modify it, do whatever you want with it.
</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</si>
</sst>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Arial"/>
    </font>
    <font>
      <b/>
    </font>
    <font>
      <sz val="24.0"/>
    </font>
    <font/>
    <font>
      <b/>
      <color rgb="FFFFFFFF"/>
    </font>
    <font>
      <b/>
      <sz val="10.0"/>
    </font>
    <font>
      <sz val="36.0"/>
      <color rgb="FFFFFF00"/>
    </font>
    <font>
      <b/>
      <sz val="11.0"/>
    </font>
    <font>
      <color rgb="FFFFFFFF"/>
    </font>
    <font>
      <sz val="10.0"/>
      <color rgb="FFFFFFFF"/>
    </font>
    <font>
      <sz val="11.0"/>
    </font>
    <font>
      <sz val="11.0"/>
      <color rgb="FF000000"/>
    </font>
    <font>
      <color rgb="FF000000"/>
    </font>
  </fonts>
  <fills count="9">
    <fill>
      <patternFill patternType="none"/>
    </fill>
    <fill>
      <patternFill patternType="lightGray"/>
    </fill>
    <fill>
      <patternFill patternType="solid">
        <fgColor rgb="FFFFFF00"/>
        <bgColor rgb="FFFFFF00"/>
      </patternFill>
    </fill>
    <fill>
      <patternFill patternType="solid">
        <fgColor rgb="FF9FC5E8"/>
        <bgColor rgb="FF9FC5E8"/>
      </patternFill>
    </fill>
    <fill>
      <patternFill patternType="solid">
        <fgColor rgb="FF000000"/>
        <bgColor rgb="FF000000"/>
      </patternFill>
    </fill>
    <fill>
      <patternFill patternType="solid">
        <fgColor rgb="FFCFE2F3"/>
        <bgColor rgb="FFCFE2F3"/>
      </patternFill>
    </fill>
    <fill>
      <patternFill patternType="solid">
        <fgColor rgb="FFA4C2F4"/>
        <bgColor rgb="FFA4C2F4"/>
      </patternFill>
    </fill>
    <fill>
      <patternFill patternType="solid">
        <fgColor rgb="FFFFFFFF"/>
        <bgColor rgb="FFFFFFFF"/>
      </patternFill>
    </fill>
    <fill>
      <patternFill patternType="solid">
        <fgColor rgb="FF6FA8DC"/>
        <bgColor rgb="FF6FA8DC"/>
      </patternFill>
    </fill>
  </fills>
  <borders count="52">
    <border>
      <left/>
      <right/>
      <top/>
      <bottom/>
    </border>
    <border>
      <left style="thin">
        <color rgb="FF000000"/>
      </left>
      <right style="thin">
        <color rgb="FF000000"/>
      </right>
      <top style="thin">
        <color rgb="FF000000"/>
      </top>
      <bottom style="thin">
        <color rgb="FF000000"/>
      </bottom>
    </border>
    <border>
      <left/>
      <right/>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dotted">
        <color rgb="FF0000FF"/>
      </left>
      <right/>
      <top style="dotted">
        <color rgb="FF0000FF"/>
      </top>
      <bottom style="dotted">
        <color rgb="FF0000FF"/>
      </bottom>
    </border>
    <border>
      <left/>
      <right style="dotted">
        <color rgb="FF0000FF"/>
      </right>
      <top style="dotted">
        <color rgb="FF0000FF"/>
      </top>
      <bottom style="dotted">
        <color rgb="FF0000FF"/>
      </bottom>
    </border>
    <border>
      <left style="thin">
        <color rgb="FF000000"/>
      </left>
      <right style="thin">
        <color rgb="FF000000"/>
      </right>
      <top/>
      <bottom/>
    </border>
    <border>
      <left style="thin">
        <color rgb="FF000000"/>
      </left>
      <right style="thin">
        <color rgb="FF000000"/>
      </right>
      <top/>
      <bottom style="thin">
        <color rgb="FF000000"/>
      </bottom>
    </border>
    <border>
      <left style="dotted">
        <color rgb="FF1155CC"/>
      </left>
      <right/>
      <top style="dotted">
        <color rgb="FF1155CC"/>
      </top>
      <bottom style="dotted">
        <color rgb="FF1155CC"/>
      </bottom>
    </border>
    <border>
      <left/>
      <right style="dotted">
        <color rgb="FF1155CC"/>
      </right>
      <top style="dotted">
        <color rgb="FF1155CC"/>
      </top>
      <bottom style="dotted">
        <color rgb="FF1155CC"/>
      </bottom>
    </border>
    <border>
      <left style="dotted">
        <color rgb="FF1155CC"/>
      </left>
      <right/>
      <top style="dotted">
        <color rgb="FF1155CC"/>
      </top>
      <bottom/>
    </border>
    <border>
      <left/>
      <right style="dotted">
        <color rgb="FF0000FF"/>
      </right>
      <top/>
      <bottom/>
    </border>
    <border>
      <left style="dotted">
        <color rgb="FF1155CC"/>
      </left>
      <right/>
      <top/>
      <bottom/>
    </border>
    <border>
      <left/>
      <right style="dotted">
        <color rgb="FF1155CC"/>
      </right>
      <top/>
      <bottom/>
    </border>
    <border>
      <left style="dotted">
        <color rgb="FF1155CC"/>
      </left>
      <right/>
      <top/>
      <bottom style="dotted">
        <color rgb="FF1155CC"/>
      </bottom>
    </border>
    <border>
      <left/>
      <right style="dotted">
        <color rgb="FF1155CC"/>
      </right>
      <top/>
      <bottom style="dotted">
        <color rgb="FF1155CC"/>
      </bottom>
    </border>
    <border>
      <left style="thin">
        <color rgb="FF000000"/>
      </left>
      <right style="thin">
        <color rgb="FF000000"/>
      </right>
      <top style="thin">
        <color rgb="FF000000"/>
      </top>
      <bottom/>
    </border>
    <border>
      <left/>
      <right/>
      <top style="dotted">
        <color rgb="FF1155CC"/>
      </top>
      <bottom/>
    </border>
    <border>
      <left/>
      <right style="dotted">
        <color rgb="FF1155CC"/>
      </right>
      <top style="dotted">
        <color rgb="FF1155CC"/>
      </top>
      <bottom/>
    </border>
    <border>
      <left/>
      <right/>
      <top/>
      <bottom style="dotted">
        <color rgb="FF1155CC"/>
      </bottom>
    </border>
    <border>
      <left style="dotted">
        <color rgb="FF0000FF"/>
      </left>
      <right/>
      <top style="dotted">
        <color rgb="FF0000FF"/>
      </top>
      <bottom/>
    </border>
    <border>
      <left/>
      <right style="dotted">
        <color rgb="FF0000FF"/>
      </right>
      <top style="dotted">
        <color rgb="FF0000FF"/>
      </top>
      <bottom/>
    </border>
    <border>
      <left style="dotted">
        <color rgb="FF0000FF"/>
      </left>
      <right/>
      <top/>
      <bottom style="dotted">
        <color rgb="FF0000FF"/>
      </bottom>
    </border>
    <border>
      <left/>
      <right style="dotted">
        <color rgb="FF0000FF"/>
      </right>
      <top/>
      <bottom style="dotted">
        <color rgb="FF0000FF"/>
      </bottom>
    </border>
    <border>
      <left style="dotted">
        <color rgb="FF4A86E8"/>
      </left>
      <right/>
      <top style="dotted">
        <color rgb="FF4A86E8"/>
      </top>
      <bottom style="dotted">
        <color rgb="FF4A86E8"/>
      </bottom>
    </border>
    <border>
      <left/>
      <right style="dotted">
        <color rgb="FF4A86E8"/>
      </right>
      <top style="dotted">
        <color rgb="FF4A86E8"/>
      </top>
      <bottom style="dotted">
        <color rgb="FF4A86E8"/>
      </bottom>
    </border>
    <border>
      <left/>
      <right/>
      <top style="dotted">
        <color rgb="FF0000FF"/>
      </top>
      <bottom/>
    </border>
    <border>
      <left style="dotted">
        <color rgb="FF0000FF"/>
      </left>
      <right/>
      <top/>
      <bottom/>
    </border>
    <border>
      <left style="thin">
        <color rgb="FF434343"/>
      </left>
      <right style="thin">
        <color rgb="FF434343"/>
      </right>
      <top style="thin">
        <color rgb="FF434343"/>
      </top>
      <bottom/>
    </border>
    <border>
      <left/>
      <right/>
      <top/>
      <bottom style="dotted">
        <color rgb="FF0000FF"/>
      </bottom>
    </border>
    <border>
      <left style="thin">
        <color rgb="FF434343"/>
      </left>
      <right style="thin">
        <color rgb="FF434343"/>
      </right>
      <top/>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right/>
      <top/>
      <bottom/>
    </border>
    <border>
      <left/>
      <right style="thin">
        <color rgb="FF000000"/>
      </right>
      <top/>
      <bottom/>
    </border>
    <border>
      <left style="thin">
        <color rgb="FF000000"/>
      </left>
      <right/>
      <top/>
      <bottom style="thin">
        <color rgb="FF000000"/>
      </bottom>
    </border>
    <border>
      <left/>
      <right style="thin">
        <color rgb="FF000000"/>
      </right>
      <top/>
      <bottom style="thin">
        <color rgb="FF000000"/>
      </bottom>
    </border>
    <border>
      <left/>
      <right/>
      <top style="dotted">
        <color rgb="FF0000FF"/>
      </top>
      <bottom style="dotted">
        <color rgb="FF0000FF"/>
      </bottom>
    </border>
    <border>
      <left style="dotted">
        <color rgb="FF000000"/>
      </left>
      <right/>
      <top style="dotted">
        <color rgb="FF000000"/>
      </top>
      <bottom/>
    </border>
    <border>
      <left/>
      <right/>
      <top style="dotted">
        <color rgb="FF000000"/>
      </top>
      <bottom/>
    </border>
    <border>
      <left/>
      <right style="dotted">
        <color rgb="FF000000"/>
      </right>
      <top style="dotted">
        <color rgb="FF000000"/>
      </top>
      <bottom/>
    </border>
    <border>
      <left style="dotted">
        <color rgb="FF000000"/>
      </left>
      <right/>
      <top/>
      <bottom/>
    </border>
    <border>
      <left/>
      <right style="dotted">
        <color rgb="FF000000"/>
      </right>
      <top/>
      <bottom/>
    </border>
    <border>
      <left style="dotted">
        <color rgb="FF000000"/>
      </left>
      <right/>
      <top/>
      <bottom style="dotted">
        <color rgb="FF000000"/>
      </bottom>
    </border>
    <border>
      <left style="dotted">
        <color rgb="FF000000"/>
      </left>
      <right/>
      <top style="dotted">
        <color rgb="FF000000"/>
      </top>
      <bottom style="dotted">
        <color rgb="FF000000"/>
      </bottom>
    </border>
    <border>
      <left/>
      <right/>
      <top style="dotted">
        <color rgb="FF000000"/>
      </top>
      <bottom style="dotted">
        <color rgb="FF000000"/>
      </bottom>
    </border>
    <border>
      <left/>
      <right style="dotted">
        <color rgb="FF000000"/>
      </right>
      <top style="dotted">
        <color rgb="FF000000"/>
      </top>
      <bottom style="dotted">
        <color rgb="FF000000"/>
      </bottom>
    </border>
    <border>
      <left/>
      <right/>
      <top/>
      <bottom style="dotted">
        <color rgb="FF000000"/>
      </bottom>
    </border>
    <border>
      <left/>
      <right style="dotted">
        <color rgb="FF000000"/>
      </right>
      <top/>
      <bottom style="dotted">
        <color rgb="FF000000"/>
      </bottom>
    </border>
  </borders>
  <cellStyleXfs count="1">
    <xf borderId="0" fillId="0" fontId="0" numFmtId="0" applyAlignment="1" applyFont="1"/>
  </cellStyleXfs>
  <cellXfs count="183">
    <xf borderId="0" fillId="0" fontId="0" numFmtId="0" xfId="0" applyAlignment="1" applyFont="1">
      <alignment/>
    </xf>
    <xf borderId="0" fillId="0" fontId="1" numFmtId="0" xfId="0" applyAlignment="1" applyFont="1">
      <alignment/>
    </xf>
    <xf borderId="0" fillId="0" fontId="2" numFmtId="0" xfId="0" applyAlignment="1" applyFont="1">
      <alignment horizontal="left"/>
    </xf>
    <xf borderId="1" fillId="2" fontId="1" numFmtId="0" xfId="0" applyAlignment="1" applyBorder="1" applyFill="1" applyFont="1">
      <alignment horizontal="center"/>
    </xf>
    <xf borderId="2" fillId="0" fontId="3" numFmtId="0" xfId="0" applyAlignment="1" applyBorder="1" applyFont="1">
      <alignment horizontal="left"/>
    </xf>
    <xf borderId="3" fillId="0" fontId="1" numFmtId="0" xfId="0" applyAlignment="1" applyBorder="1" applyFont="1">
      <alignment horizontal="center"/>
    </xf>
    <xf borderId="2" fillId="0" fontId="3" numFmtId="0" xfId="0" applyBorder="1" applyFont="1"/>
    <xf borderId="4" fillId="0" fontId="3" numFmtId="0" xfId="0" applyBorder="1" applyFont="1"/>
    <xf borderId="5" fillId="0" fontId="3" numFmtId="0" xfId="0" applyBorder="1" applyFont="1"/>
    <xf borderId="6" fillId="3" fontId="1" numFmtId="0" xfId="0" applyAlignment="1" applyBorder="1" applyFill="1" applyFont="1">
      <alignment horizontal="center"/>
    </xf>
    <xf borderId="2" fillId="0" fontId="3" numFmtId="0" xfId="0" applyAlignment="1" applyBorder="1" applyFont="1">
      <alignment horizontal="left"/>
    </xf>
    <xf borderId="7" fillId="0" fontId="3" numFmtId="0" xfId="0" applyBorder="1" applyFont="1"/>
    <xf borderId="0" fillId="0" fontId="1" numFmtId="0" xfId="0" applyFont="1"/>
    <xf borderId="2" fillId="0" fontId="3" numFmtId="1" xfId="0" applyAlignment="1" applyBorder="1" applyFont="1" applyNumberFormat="1">
      <alignment horizontal="left"/>
    </xf>
    <xf borderId="0" fillId="4" fontId="4" numFmtId="0" xfId="0" applyAlignment="1" applyFill="1" applyFont="1">
      <alignment/>
    </xf>
    <xf borderId="0" fillId="0" fontId="1" numFmtId="0" xfId="0" applyAlignment="1" applyFont="1">
      <alignment horizontal="left"/>
    </xf>
    <xf borderId="0" fillId="4" fontId="4" numFmtId="0" xfId="0" applyFont="1"/>
    <xf borderId="0" fillId="0" fontId="3" numFmtId="0" xfId="0" applyAlignment="1" applyFont="1">
      <alignment horizontal="left"/>
    </xf>
    <xf borderId="0" fillId="0" fontId="5" numFmtId="0" xfId="0" applyAlignment="1" applyFont="1">
      <alignment/>
    </xf>
    <xf borderId="0" fillId="0" fontId="3" numFmtId="0" xfId="0" applyAlignment="1" applyFont="1">
      <alignment horizontal="right"/>
    </xf>
    <xf borderId="1" fillId="2" fontId="1" numFmtId="0" xfId="0" applyAlignment="1" applyBorder="1" applyFont="1">
      <alignment/>
    </xf>
    <xf borderId="0" fillId="0" fontId="5" numFmtId="0" xfId="0" applyAlignment="1" applyFont="1">
      <alignment/>
    </xf>
    <xf borderId="0" fillId="0" fontId="3" numFmtId="0" xfId="0" applyAlignment="1" applyFont="1">
      <alignment horizontal="left"/>
    </xf>
    <xf borderId="0" fillId="0" fontId="6" numFmtId="0" xfId="0" applyAlignment="1" applyFont="1">
      <alignment horizontal="center"/>
    </xf>
    <xf borderId="1" fillId="2" fontId="5" numFmtId="0" xfId="0" applyAlignment="1" applyBorder="1" applyFont="1">
      <alignment/>
    </xf>
    <xf borderId="0" fillId="0" fontId="5" numFmtId="0" xfId="0" applyFont="1"/>
    <xf borderId="1" fillId="2" fontId="5" numFmtId="1" xfId="0" applyAlignment="1" applyBorder="1" applyFont="1" applyNumberFormat="1">
      <alignment/>
    </xf>
    <xf borderId="0" fillId="0" fontId="5" numFmtId="0" xfId="0" applyFont="1"/>
    <xf borderId="2" fillId="0" fontId="1" numFmtId="0" xfId="0" applyAlignment="1" applyBorder="1" applyFont="1">
      <alignment horizontal="left"/>
    </xf>
    <xf borderId="1" fillId="0" fontId="1" numFmtId="0" xfId="0" applyAlignment="1" applyBorder="1" applyFont="1">
      <alignment horizontal="center"/>
    </xf>
    <xf borderId="8" fillId="2" fontId="5" numFmtId="0" xfId="0" applyAlignment="1" applyBorder="1" applyFont="1">
      <alignment horizontal="center"/>
    </xf>
    <xf borderId="8" fillId="0" fontId="5" numFmtId="1" xfId="0" applyAlignment="1" applyBorder="1" applyFont="1" applyNumberFormat="1">
      <alignment horizontal="center"/>
    </xf>
    <xf borderId="0" fillId="0" fontId="3" numFmtId="1" xfId="0" applyAlignment="1" applyFont="1" applyNumberFormat="1">
      <alignment horizontal="left"/>
    </xf>
    <xf borderId="9" fillId="2" fontId="5" numFmtId="0" xfId="0" applyAlignment="1" applyBorder="1" applyFont="1">
      <alignment horizontal="center"/>
    </xf>
    <xf borderId="9" fillId="0" fontId="5" numFmtId="1" xfId="0" applyAlignment="1" applyBorder="1" applyFont="1" applyNumberFormat="1">
      <alignment horizontal="center"/>
    </xf>
    <xf borderId="0" fillId="4" fontId="4" numFmtId="0" xfId="0" applyAlignment="1" applyFont="1">
      <alignment horizontal="center"/>
    </xf>
    <xf borderId="0" fillId="0" fontId="1" numFmtId="0" xfId="0" applyAlignment="1" applyFont="1">
      <alignment horizontal="center"/>
    </xf>
    <xf borderId="10" fillId="5" fontId="1" numFmtId="0" xfId="0" applyAlignment="1" applyBorder="1" applyFill="1" applyFont="1">
      <alignment/>
    </xf>
    <xf borderId="11" fillId="5" fontId="1" numFmtId="0" xfId="0" applyAlignment="1" applyBorder="1" applyFont="1">
      <alignment horizontal="center"/>
    </xf>
    <xf borderId="1" fillId="0" fontId="1" numFmtId="0" xfId="0" applyAlignment="1" applyBorder="1" applyFont="1">
      <alignment horizontal="center"/>
    </xf>
    <xf borderId="12" fillId="3" fontId="1" numFmtId="0" xfId="0" applyAlignment="1" applyBorder="1" applyFont="1">
      <alignment/>
    </xf>
    <xf borderId="13" fillId="6" fontId="1" numFmtId="0" xfId="0" applyAlignment="1" applyBorder="1" applyFill="1" applyFont="1">
      <alignment horizontal="center"/>
    </xf>
    <xf borderId="14" fillId="3" fontId="1" numFmtId="0" xfId="0" applyAlignment="1" applyBorder="1" applyFont="1">
      <alignment/>
    </xf>
    <xf borderId="2" fillId="0" fontId="3" numFmtId="0" xfId="0" applyAlignment="1" applyBorder="1" applyFont="1">
      <alignment horizontal="right"/>
    </xf>
    <xf borderId="15" fillId="3" fontId="1" numFmtId="0" xfId="0" applyAlignment="1" applyBorder="1" applyFont="1">
      <alignment horizontal="center"/>
    </xf>
    <xf borderId="15" fillId="3" fontId="5" numFmtId="0" xfId="0" applyAlignment="1" applyBorder="1" applyFont="1">
      <alignment horizontal="center"/>
    </xf>
    <xf borderId="0" fillId="0" fontId="3" numFmtId="0" xfId="0" applyAlignment="1" applyFont="1">
      <alignment horizontal="right"/>
    </xf>
    <xf borderId="15" fillId="3" fontId="5" numFmtId="0" xfId="0" applyAlignment="1" applyBorder="1" applyFont="1">
      <alignment horizontal="center"/>
    </xf>
    <xf borderId="16" fillId="3" fontId="1" numFmtId="0" xfId="0" applyAlignment="1" applyBorder="1" applyFont="1">
      <alignment/>
    </xf>
    <xf borderId="17" fillId="3" fontId="1" numFmtId="0" xfId="0" applyAlignment="1" applyBorder="1" applyFont="1">
      <alignment horizontal="center"/>
    </xf>
    <xf borderId="3" fillId="6" fontId="1" numFmtId="0" xfId="0" applyAlignment="1" applyBorder="1" applyFont="1">
      <alignment horizontal="center"/>
    </xf>
    <xf borderId="0" fillId="4" fontId="1" numFmtId="0" xfId="0" applyAlignment="1" applyFont="1">
      <alignment horizontal="center"/>
    </xf>
    <xf borderId="0" fillId="4" fontId="1" numFmtId="0" xfId="0" applyFont="1"/>
    <xf borderId="18" fillId="2" fontId="1" numFmtId="0" xfId="0" applyAlignment="1" applyBorder="1" applyFont="1">
      <alignment horizontal="center"/>
    </xf>
    <xf borderId="12" fillId="3" fontId="5" numFmtId="0" xfId="0" applyAlignment="1" applyBorder="1" applyFont="1">
      <alignment/>
    </xf>
    <xf borderId="19" fillId="0" fontId="3" numFmtId="0" xfId="0" applyBorder="1" applyFont="1"/>
    <xf borderId="20" fillId="3" fontId="1" numFmtId="0" xfId="0" applyBorder="1" applyFont="1"/>
    <xf borderId="9" fillId="2" fontId="1" numFmtId="0" xfId="0" applyAlignment="1" applyBorder="1" applyFont="1">
      <alignment horizontal="center"/>
    </xf>
    <xf borderId="16" fillId="3" fontId="5" numFmtId="0" xfId="0" applyAlignment="1" applyBorder="1" applyFont="1">
      <alignment/>
    </xf>
    <xf borderId="21" fillId="0" fontId="3" numFmtId="0" xfId="0" applyBorder="1" applyFont="1"/>
    <xf borderId="17" fillId="3" fontId="1" numFmtId="1" xfId="0" applyBorder="1" applyFont="1" applyNumberFormat="1"/>
    <xf borderId="22" fillId="3" fontId="1" numFmtId="0" xfId="0" applyAlignment="1" applyBorder="1" applyFont="1">
      <alignment/>
    </xf>
    <xf borderId="23" fillId="3" fontId="1" numFmtId="0" xfId="0" applyAlignment="1" applyBorder="1" applyFont="1">
      <alignment horizontal="center"/>
    </xf>
    <xf borderId="24" fillId="3" fontId="1" numFmtId="0" xfId="0" applyAlignment="1" applyBorder="1" applyFont="1">
      <alignment/>
    </xf>
    <xf borderId="25" fillId="3" fontId="1" numFmtId="0" xfId="0" applyAlignment="1" applyBorder="1" applyFont="1">
      <alignment horizontal="center"/>
    </xf>
    <xf borderId="26" fillId="6" fontId="1" numFmtId="0" xfId="0" applyAlignment="1" applyBorder="1" applyFont="1">
      <alignment/>
    </xf>
    <xf borderId="27" fillId="6" fontId="1" numFmtId="0" xfId="0" applyBorder="1" applyFont="1"/>
    <xf borderId="22" fillId="6" fontId="1" numFmtId="0" xfId="0" applyAlignment="1" applyBorder="1" applyFont="1">
      <alignment/>
    </xf>
    <xf borderId="28" fillId="0" fontId="3" numFmtId="0" xfId="0" applyBorder="1" applyFont="1"/>
    <xf borderId="29" fillId="6" fontId="5" numFmtId="0" xfId="0" applyAlignment="1" applyBorder="1" applyFont="1">
      <alignment/>
    </xf>
    <xf borderId="0" fillId="7" fontId="5" numFmtId="0" xfId="0" applyAlignment="1" applyFill="1" applyFont="1">
      <alignment/>
    </xf>
    <xf borderId="30" fillId="2" fontId="1" numFmtId="0" xfId="0" applyAlignment="1" applyBorder="1" applyFont="1">
      <alignment/>
    </xf>
    <xf borderId="24" fillId="6" fontId="1" numFmtId="0" xfId="0" applyAlignment="1" applyBorder="1" applyFont="1">
      <alignment/>
    </xf>
    <xf borderId="31" fillId="0" fontId="3" numFmtId="0" xfId="0" applyBorder="1" applyFont="1"/>
    <xf borderId="32" fillId="2" fontId="1" numFmtId="0" xfId="0" applyAlignment="1" applyBorder="1" applyFont="1">
      <alignment/>
    </xf>
    <xf borderId="1" fillId="0" fontId="1" numFmtId="0" xfId="0" applyBorder="1" applyFont="1"/>
    <xf borderId="6" fillId="3" fontId="1" numFmtId="0" xfId="0" applyAlignment="1" applyBorder="1" applyFont="1">
      <alignment/>
    </xf>
    <xf borderId="7" fillId="3" fontId="7" numFmtId="1" xfId="0" applyAlignment="1" applyBorder="1" applyFont="1" applyNumberFormat="1">
      <alignment horizontal="right"/>
    </xf>
    <xf borderId="33" fillId="2" fontId="1" numFmtId="0" xfId="0" applyAlignment="1" applyBorder="1" applyFont="1">
      <alignment horizontal="left"/>
    </xf>
    <xf borderId="34" fillId="0" fontId="3" numFmtId="0" xfId="0" applyBorder="1" applyFont="1"/>
    <xf borderId="35" fillId="0" fontId="3" numFmtId="0" xfId="0" applyBorder="1" applyFont="1"/>
    <xf borderId="18" fillId="0" fontId="1" numFmtId="0" xfId="0" applyAlignment="1" applyBorder="1" applyFont="1">
      <alignment horizontal="center"/>
    </xf>
    <xf borderId="36" fillId="2" fontId="7" numFmtId="1" xfId="0" applyAlignment="1" applyBorder="1" applyFont="1" applyNumberFormat="1">
      <alignment horizontal="left"/>
    </xf>
    <xf borderId="37" fillId="0" fontId="3" numFmtId="0" xfId="0" applyBorder="1" applyFont="1"/>
    <xf borderId="8" fillId="0" fontId="1" numFmtId="0" xfId="0" applyAlignment="1" applyBorder="1" applyFont="1">
      <alignment horizontal="center"/>
    </xf>
    <xf borderId="38" fillId="2" fontId="7" numFmtId="1" xfId="0" applyAlignment="1" applyBorder="1" applyFont="1" applyNumberFormat="1">
      <alignment horizontal="left"/>
    </xf>
    <xf borderId="39" fillId="0" fontId="3" numFmtId="0" xfId="0" applyBorder="1" applyFont="1"/>
    <xf borderId="9" fillId="0" fontId="1" numFmtId="0" xfId="0" applyAlignment="1" applyBorder="1" applyFont="1">
      <alignment horizontal="center"/>
    </xf>
    <xf borderId="9" fillId="0" fontId="5" numFmtId="0" xfId="0" applyAlignment="1" applyBorder="1" applyFont="1">
      <alignment horizontal="center"/>
    </xf>
    <xf borderId="1" fillId="7" fontId="7" numFmtId="1" xfId="0" applyAlignment="1" applyBorder="1" applyFont="1" applyNumberFormat="1">
      <alignment horizontal="center"/>
    </xf>
    <xf borderId="0" fillId="4" fontId="8" numFmtId="0" xfId="0" applyFont="1"/>
    <xf borderId="0" fillId="4" fontId="9" numFmtId="0" xfId="0" applyAlignment="1" applyFont="1">
      <alignment horizontal="right"/>
    </xf>
    <xf borderId="6" fillId="6" fontId="1" numFmtId="0" xfId="0" applyAlignment="1" applyBorder="1" applyFont="1">
      <alignment horizontal="center"/>
    </xf>
    <xf borderId="40" fillId="0" fontId="3" numFmtId="0" xfId="0" applyBorder="1" applyFont="1"/>
    <xf borderId="23" fillId="6" fontId="1" numFmtId="0" xfId="0" applyBorder="1" applyFont="1"/>
    <xf borderId="25" fillId="6" fontId="1" numFmtId="0" xfId="0" applyBorder="1" applyFont="1"/>
    <xf borderId="29" fillId="3" fontId="1" numFmtId="0" xfId="0" applyAlignment="1" applyBorder="1" applyFont="1">
      <alignment/>
    </xf>
    <xf borderId="23" fillId="3" fontId="1" numFmtId="1" xfId="0" applyBorder="1" applyFont="1" applyNumberFormat="1"/>
    <xf borderId="13" fillId="3" fontId="1" numFmtId="1" xfId="0" applyBorder="1" applyFont="1" applyNumberFormat="1"/>
    <xf borderId="25" fillId="3" fontId="1" numFmtId="1" xfId="0" applyBorder="1" applyFont="1" applyNumberFormat="1"/>
    <xf borderId="22" fillId="3" fontId="1" numFmtId="0" xfId="0" applyAlignment="1" applyBorder="1" applyFont="1">
      <alignment horizontal="center"/>
    </xf>
    <xf borderId="24" fillId="3" fontId="1" numFmtId="0" xfId="0" applyAlignment="1" applyBorder="1" applyFont="1">
      <alignment horizontal="center"/>
    </xf>
    <xf borderId="0" fillId="0" fontId="5" numFmtId="1" xfId="0" applyFont="1" applyNumberFormat="1"/>
    <xf borderId="23" fillId="3" fontId="3" numFmtId="0" xfId="0" applyBorder="1" applyFont="1"/>
    <xf borderId="13" fillId="3" fontId="1" numFmtId="1" xfId="0" applyAlignment="1" applyBorder="1" applyFont="1" applyNumberFormat="1">
      <alignment/>
    </xf>
    <xf borderId="18" fillId="2" fontId="1" numFmtId="0" xfId="0" applyAlignment="1" applyBorder="1" applyFont="1">
      <alignment/>
    </xf>
    <xf borderId="8" fillId="2" fontId="1" numFmtId="0" xfId="0" applyAlignment="1" applyBorder="1" applyFont="1">
      <alignment/>
    </xf>
    <xf borderId="9" fillId="2" fontId="1" numFmtId="0" xfId="0" applyAlignment="1" applyBorder="1" applyFont="1">
      <alignment/>
    </xf>
    <xf borderId="6" fillId="6" fontId="5" numFmtId="0" xfId="0" applyAlignment="1" applyBorder="1" applyFont="1">
      <alignment/>
    </xf>
    <xf borderId="7" fillId="6" fontId="1" numFmtId="0" xfId="0" applyBorder="1" applyFont="1"/>
    <xf borderId="23" fillId="0" fontId="3" numFmtId="0" xfId="0" applyBorder="1" applyFont="1"/>
    <xf borderId="25" fillId="0" fontId="3" numFmtId="0" xfId="0" applyBorder="1" applyFont="1"/>
    <xf borderId="7" fillId="3" fontId="1" numFmtId="0" xfId="0" applyBorder="1" applyFont="1"/>
    <xf borderId="13" fillId="0" fontId="3" numFmtId="0" xfId="0" applyBorder="1" applyFont="1"/>
    <xf borderId="29" fillId="3" fontId="3" numFmtId="0" xfId="0" applyBorder="1" applyFont="1"/>
    <xf borderId="0" fillId="3" fontId="3" numFmtId="0" xfId="0" applyFont="1"/>
    <xf borderId="13" fillId="3" fontId="3" numFmtId="0" xfId="0" applyBorder="1" applyFont="1"/>
    <xf borderId="9" fillId="2" fontId="5" numFmtId="0" xfId="0" applyAlignment="1" applyBorder="1" applyFont="1">
      <alignment/>
    </xf>
    <xf borderId="18" fillId="0" fontId="5" numFmtId="0" xfId="0" applyAlignment="1" applyBorder="1" applyFont="1">
      <alignment/>
    </xf>
    <xf borderId="18" fillId="2" fontId="5" numFmtId="0" xfId="0" applyAlignment="1" applyBorder="1" applyFont="1">
      <alignment horizontal="right"/>
    </xf>
    <xf borderId="28" fillId="3" fontId="1" numFmtId="0" xfId="0" applyBorder="1" applyFont="1"/>
    <xf borderId="23" fillId="3" fontId="1" numFmtId="0" xfId="0" applyBorder="1" applyFont="1"/>
    <xf borderId="8" fillId="2" fontId="5" numFmtId="0" xfId="0" applyAlignment="1" applyBorder="1" applyFont="1">
      <alignment horizontal="right"/>
    </xf>
    <xf borderId="31" fillId="3" fontId="1" numFmtId="0" xfId="0" applyBorder="1" applyFont="1"/>
    <xf borderId="25" fillId="3" fontId="1" numFmtId="0" xfId="0" applyBorder="1" applyFont="1"/>
    <xf borderId="8" fillId="2" fontId="5" numFmtId="1" xfId="0" applyAlignment="1" applyBorder="1" applyFont="1" applyNumberFormat="1">
      <alignment horizontal="right"/>
    </xf>
    <xf borderId="9" fillId="2" fontId="5" numFmtId="1" xfId="0" applyAlignment="1" applyBorder="1" applyFont="1" applyNumberFormat="1">
      <alignment/>
    </xf>
    <xf borderId="9" fillId="0" fontId="5" numFmtId="0" xfId="0" applyAlignment="1" applyBorder="1" applyFont="1">
      <alignment horizontal="right"/>
    </xf>
    <xf borderId="22" fillId="8" fontId="5" numFmtId="0" xfId="0" applyAlignment="1" applyBorder="1" applyFill="1" applyFont="1">
      <alignment/>
    </xf>
    <xf borderId="18" fillId="0" fontId="1" numFmtId="0" xfId="0" applyBorder="1" applyFont="1"/>
    <xf borderId="24" fillId="8" fontId="1" numFmtId="0" xfId="0" applyAlignment="1" applyBorder="1" applyFont="1">
      <alignment/>
    </xf>
    <xf borderId="0" fillId="0" fontId="5" numFmtId="0" xfId="0" applyAlignment="1" applyFont="1">
      <alignment horizontal="right"/>
    </xf>
    <xf borderId="18" fillId="0" fontId="5" numFmtId="0" xfId="0" applyAlignment="1" applyBorder="1" applyFont="1">
      <alignment horizontal="right"/>
    </xf>
    <xf borderId="0" fillId="0" fontId="5" numFmtId="0" xfId="0" applyAlignment="1" applyFont="1">
      <alignment horizontal="right"/>
    </xf>
    <xf borderId="8" fillId="2" fontId="5" numFmtId="1" xfId="0" applyAlignment="1" applyBorder="1" applyFont="1" applyNumberFormat="1">
      <alignment/>
    </xf>
    <xf borderId="8" fillId="2" fontId="7" numFmtId="1" xfId="0" applyAlignment="1" applyBorder="1" applyFont="1" applyNumberFormat="1">
      <alignment horizontal="right"/>
    </xf>
    <xf borderId="9" fillId="0" fontId="1" numFmtId="0" xfId="0" applyBorder="1" applyFont="1"/>
    <xf borderId="18" fillId="0" fontId="1" numFmtId="0" xfId="0" applyAlignment="1" applyBorder="1" applyFont="1">
      <alignment/>
    </xf>
    <xf borderId="0" fillId="4" fontId="3" numFmtId="0" xfId="0" applyFont="1"/>
    <xf borderId="0" fillId="4" fontId="5" numFmtId="0" xfId="0" applyFont="1"/>
    <xf borderId="0" fillId="0" fontId="1" numFmtId="1" xfId="0" applyFont="1" applyNumberFormat="1"/>
    <xf borderId="18" fillId="2" fontId="3" numFmtId="0" xfId="0" applyBorder="1" applyFont="1"/>
    <xf borderId="9" fillId="0" fontId="3" numFmtId="0" xfId="0" applyBorder="1" applyFont="1"/>
    <xf borderId="23" fillId="6" fontId="1" numFmtId="0" xfId="0" applyAlignment="1" applyBorder="1" applyFont="1">
      <alignment/>
    </xf>
    <xf borderId="0" fillId="6" fontId="1" numFmtId="1" xfId="0" applyFont="1" applyNumberFormat="1"/>
    <xf borderId="13" fillId="6" fontId="1" numFmtId="0" xfId="0" applyBorder="1" applyFont="1"/>
    <xf borderId="13" fillId="6" fontId="1" numFmtId="1" xfId="0" applyBorder="1" applyFont="1" applyNumberFormat="1"/>
    <xf borderId="31" fillId="6" fontId="1" numFmtId="1" xfId="0" applyBorder="1" applyFont="1" applyNumberFormat="1"/>
    <xf borderId="8" fillId="0" fontId="1" numFmtId="0" xfId="0" applyBorder="1" applyFont="1"/>
    <xf borderId="8" fillId="7" fontId="7" numFmtId="1" xfId="0" applyAlignment="1" applyBorder="1" applyFont="1" applyNumberFormat="1">
      <alignment horizontal="right"/>
    </xf>
    <xf borderId="9" fillId="0" fontId="1" numFmtId="1" xfId="0" applyBorder="1" applyFont="1" applyNumberFormat="1"/>
    <xf borderId="29" fillId="6" fontId="1" numFmtId="0" xfId="0" applyAlignment="1" applyBorder="1" applyFont="1">
      <alignment/>
    </xf>
    <xf borderId="23" fillId="6" fontId="1" numFmtId="1" xfId="0" applyBorder="1" applyFont="1" applyNumberFormat="1"/>
    <xf borderId="6" fillId="6" fontId="1" numFmtId="0" xfId="0" applyAlignment="1" applyBorder="1" applyFont="1">
      <alignment/>
    </xf>
    <xf borderId="41" fillId="6" fontId="1" numFmtId="0" xfId="0" applyAlignment="1" applyBorder="1" applyFont="1">
      <alignment/>
    </xf>
    <xf borderId="42" fillId="6" fontId="1" numFmtId="0" xfId="0" applyBorder="1" applyFont="1"/>
    <xf borderId="42" fillId="0" fontId="3" numFmtId="0" xfId="0" applyBorder="1" applyFont="1"/>
    <xf borderId="43" fillId="0" fontId="3" numFmtId="0" xfId="0" applyBorder="1" applyFont="1"/>
    <xf borderId="44" fillId="6" fontId="1" numFmtId="0" xfId="0" applyAlignment="1" applyBorder="1" applyFont="1">
      <alignment/>
    </xf>
    <xf borderId="45" fillId="0" fontId="3" numFmtId="0" xfId="0" applyBorder="1" applyFont="1"/>
    <xf borderId="46" fillId="6" fontId="1" numFmtId="0" xfId="0" applyAlignment="1" applyBorder="1" applyFont="1">
      <alignment/>
    </xf>
    <xf borderId="3" fillId="2" fontId="1" numFmtId="0" xfId="0" applyAlignment="1" applyBorder="1" applyFont="1">
      <alignment/>
    </xf>
    <xf borderId="47" fillId="6" fontId="1" numFmtId="0" xfId="0" applyAlignment="1" applyBorder="1" applyFont="1">
      <alignment/>
    </xf>
    <xf borderId="48" fillId="0" fontId="3" numFmtId="0" xfId="0" applyBorder="1" applyFont="1"/>
    <xf borderId="49" fillId="0" fontId="3" numFmtId="0" xfId="0" applyBorder="1" applyFont="1"/>
    <xf borderId="33" fillId="2" fontId="1" numFmtId="0" xfId="0" applyAlignment="1" applyBorder="1" applyFont="1">
      <alignment/>
    </xf>
    <xf borderId="38" fillId="2" fontId="1" numFmtId="0" xfId="0" applyAlignment="1" applyBorder="1" applyFont="1">
      <alignment/>
    </xf>
    <xf borderId="41" fillId="3" fontId="10" numFmtId="0" xfId="0" applyAlignment="1" applyBorder="1" applyFont="1">
      <alignment wrapText="1"/>
    </xf>
    <xf borderId="44" fillId="0" fontId="3" numFmtId="0" xfId="0" applyBorder="1" applyFont="1"/>
    <xf borderId="46" fillId="0" fontId="3" numFmtId="0" xfId="0" applyBorder="1" applyFont="1"/>
    <xf borderId="50" fillId="0" fontId="3" numFmtId="0" xfId="0" applyBorder="1" applyFont="1"/>
    <xf borderId="51" fillId="0" fontId="3" numFmtId="0" xfId="0" applyBorder="1" applyFont="1"/>
    <xf borderId="0" fillId="0" fontId="1" numFmtId="0" xfId="0" applyAlignment="1" applyFont="1">
      <alignment vertical="top" wrapText="1"/>
    </xf>
    <xf borderId="36" fillId="2" fontId="1" numFmtId="0" xfId="0" applyAlignment="1" applyBorder="1" applyFont="1">
      <alignment/>
    </xf>
    <xf borderId="18" fillId="2" fontId="1" numFmtId="0" xfId="0" applyBorder="1" applyFont="1"/>
    <xf borderId="33" fillId="2" fontId="1" numFmtId="0" xfId="0" applyAlignment="1" applyBorder="1" applyFont="1">
      <alignment/>
    </xf>
    <xf borderId="33" fillId="2" fontId="1" numFmtId="0" xfId="0" applyBorder="1" applyFont="1"/>
    <xf borderId="36" fillId="2" fontId="1" numFmtId="0" xfId="0" applyAlignment="1" applyBorder="1" applyFont="1">
      <alignment/>
    </xf>
    <xf borderId="38" fillId="2" fontId="1" numFmtId="0" xfId="0" applyAlignment="1" applyBorder="1" applyFont="1">
      <alignment/>
    </xf>
    <xf borderId="0" fillId="3" fontId="1" numFmtId="0" xfId="0" applyAlignment="1" applyFont="1">
      <alignment/>
    </xf>
    <xf borderId="0" fillId="7" fontId="11" numFmtId="0" xfId="0" applyFont="1"/>
    <xf borderId="47" fillId="3" fontId="12" numFmtId="0" xfId="0" applyAlignment="1" applyBorder="1" applyFont="1">
      <alignment vertical="top" wrapText="1"/>
    </xf>
    <xf borderId="0" fillId="0" fontId="3" numFmtId="0" xfId="0" applyAlignment="1" applyFon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39.0"/>
    <col customWidth="1" min="2" max="2" width="17.43"/>
    <col customWidth="1" min="3" max="3" width="18.14"/>
  </cols>
  <sheetData>
    <row r="1">
      <c r="A1" s="1" t="s">
        <v>0</v>
      </c>
      <c r="B1" s="3" t="s">
        <v>1</v>
      </c>
      <c r="D1" s="5" t="s">
        <v>2</v>
      </c>
      <c r="E1" s="7"/>
      <c r="F1" s="8"/>
      <c r="H1" s="9" t="s">
        <v>3</v>
      </c>
      <c r="I1" s="11"/>
      <c r="J1" s="12"/>
      <c r="K1" s="12"/>
      <c r="L1" s="12"/>
      <c r="M1" s="12"/>
      <c r="N1" s="12"/>
      <c r="O1" s="12"/>
      <c r="P1" s="12"/>
      <c r="Q1" s="12"/>
      <c r="R1" s="12"/>
      <c r="S1" s="12"/>
      <c r="T1" s="12"/>
      <c r="U1" s="12"/>
      <c r="V1" s="12"/>
      <c r="W1" s="12"/>
      <c r="X1" s="12"/>
      <c r="Y1" s="12"/>
      <c r="Z1" s="12"/>
    </row>
    <row r="2">
      <c r="A2" s="12"/>
      <c r="B2" s="12"/>
      <c r="C2" s="12"/>
      <c r="D2" s="12"/>
      <c r="E2" s="12"/>
      <c r="F2" s="12"/>
      <c r="G2" s="12"/>
      <c r="H2" s="12"/>
      <c r="I2" s="12"/>
      <c r="J2" s="12"/>
      <c r="K2" s="12"/>
      <c r="L2" s="12"/>
      <c r="M2" s="12"/>
      <c r="N2" s="12"/>
      <c r="O2" s="12"/>
      <c r="P2" s="12"/>
      <c r="Q2" s="12"/>
      <c r="R2" s="12"/>
      <c r="S2" s="12"/>
      <c r="T2" s="12"/>
      <c r="U2" s="12"/>
      <c r="V2" s="12"/>
      <c r="W2" s="12"/>
      <c r="X2" s="12"/>
      <c r="Y2" s="12"/>
      <c r="Z2" s="12"/>
    </row>
    <row r="3">
      <c r="A3" s="14" t="s">
        <v>5</v>
      </c>
      <c r="B3" s="16"/>
      <c r="C3" s="16"/>
      <c r="D3" s="16"/>
      <c r="E3" s="16"/>
      <c r="F3" s="16"/>
      <c r="G3" s="16"/>
      <c r="H3" s="16"/>
      <c r="I3" s="16"/>
      <c r="J3" s="12"/>
      <c r="K3" s="12"/>
      <c r="L3" s="12"/>
      <c r="M3" s="12"/>
      <c r="N3" s="12"/>
      <c r="O3" s="12"/>
      <c r="P3" s="12"/>
      <c r="Q3" s="12"/>
      <c r="R3" s="12"/>
      <c r="S3" s="12"/>
      <c r="T3" s="12"/>
      <c r="U3" s="12"/>
      <c r="V3" s="12"/>
      <c r="W3" s="12"/>
      <c r="X3" s="12"/>
      <c r="Y3" s="12"/>
      <c r="Z3" s="12"/>
    </row>
    <row r="4">
      <c r="A4" s="12"/>
      <c r="B4" s="12"/>
      <c r="C4" s="12"/>
      <c r="D4" s="12"/>
      <c r="E4" s="12"/>
      <c r="F4" s="12"/>
      <c r="G4" s="12"/>
      <c r="H4" s="12"/>
      <c r="I4" s="12"/>
      <c r="J4" s="12"/>
      <c r="K4" s="12"/>
      <c r="L4" s="12"/>
      <c r="M4" s="12"/>
      <c r="N4" s="12"/>
      <c r="O4" s="12"/>
      <c r="P4" s="12"/>
      <c r="Q4" s="12"/>
      <c r="R4" s="12"/>
      <c r="S4" s="12"/>
      <c r="T4" s="12"/>
      <c r="U4" s="12"/>
      <c r="V4" s="12"/>
      <c r="W4" s="12"/>
      <c r="X4" s="12"/>
      <c r="Y4" s="12"/>
      <c r="Z4" s="12"/>
    </row>
    <row r="5">
      <c r="A5" s="18" t="s">
        <v>7</v>
      </c>
      <c r="B5" s="20" t="s">
        <v>9</v>
      </c>
      <c r="C5" s="21"/>
      <c r="D5" s="23"/>
      <c r="E5" s="23"/>
      <c r="F5" s="23"/>
      <c r="G5" s="23"/>
      <c r="H5" s="23"/>
      <c r="I5" s="23"/>
      <c r="J5" s="23"/>
      <c r="K5" s="23"/>
      <c r="L5" s="23"/>
      <c r="M5" s="23"/>
      <c r="N5" s="23"/>
      <c r="O5" s="12"/>
      <c r="P5" s="12"/>
      <c r="Q5" s="12"/>
      <c r="R5" s="12"/>
      <c r="S5" s="12"/>
      <c r="T5" s="12"/>
      <c r="U5" s="12"/>
      <c r="V5" s="12"/>
      <c r="W5" s="12"/>
      <c r="X5" s="12"/>
      <c r="Y5" s="12"/>
      <c r="Z5" s="12"/>
    </row>
    <row r="6">
      <c r="A6" s="18" t="s">
        <v>12</v>
      </c>
      <c r="B6" s="24" t="s">
        <v>13</v>
      </c>
      <c r="C6" s="25"/>
      <c r="D6" s="23"/>
      <c r="E6" s="23"/>
      <c r="F6" s="23"/>
      <c r="G6" s="23"/>
      <c r="H6" s="23"/>
      <c r="I6" s="23"/>
      <c r="J6" s="23"/>
      <c r="K6" s="23"/>
      <c r="L6" s="23"/>
      <c r="M6" s="23"/>
      <c r="N6" s="23"/>
      <c r="O6" s="12"/>
      <c r="P6" s="12"/>
      <c r="Q6" s="12"/>
      <c r="R6" s="12"/>
      <c r="S6" s="12"/>
      <c r="T6" s="12"/>
      <c r="U6" s="12"/>
      <c r="V6" s="12"/>
      <c r="W6" s="12"/>
      <c r="X6" s="12"/>
      <c r="Y6" s="12"/>
      <c r="Z6" s="12"/>
    </row>
    <row r="7">
      <c r="A7" s="18" t="s">
        <v>16</v>
      </c>
      <c r="B7" s="24" t="s">
        <v>17</v>
      </c>
      <c r="C7" s="25"/>
      <c r="D7" s="23"/>
      <c r="E7" s="23"/>
      <c r="F7" s="23"/>
      <c r="G7" s="23"/>
      <c r="H7" s="23"/>
      <c r="I7" s="23"/>
      <c r="J7" s="23"/>
      <c r="K7" s="23"/>
      <c r="L7" s="23"/>
      <c r="M7" s="23"/>
      <c r="N7" s="23"/>
      <c r="O7" s="12"/>
      <c r="P7" s="12"/>
      <c r="Q7" s="12"/>
      <c r="R7" s="12"/>
      <c r="S7" s="12"/>
      <c r="T7" s="12"/>
      <c r="U7" s="12"/>
      <c r="V7" s="12"/>
      <c r="W7" s="12"/>
      <c r="X7" s="12"/>
      <c r="Y7" s="12"/>
      <c r="Z7" s="12"/>
    </row>
    <row r="8">
      <c r="A8" s="18" t="s">
        <v>19</v>
      </c>
      <c r="B8" s="26" t="s">
        <v>20</v>
      </c>
      <c r="C8" s="27"/>
      <c r="D8" s="23"/>
      <c r="E8" s="23"/>
      <c r="F8" s="23"/>
      <c r="G8" s="23"/>
      <c r="H8" s="23"/>
      <c r="I8" s="23"/>
      <c r="J8" s="23"/>
      <c r="K8" s="23"/>
      <c r="L8" s="23"/>
      <c r="M8" s="23"/>
      <c r="N8" s="23"/>
      <c r="O8" s="12"/>
      <c r="P8" s="12"/>
      <c r="Q8" s="12"/>
      <c r="R8" s="12"/>
      <c r="S8" s="12"/>
      <c r="T8" s="12"/>
      <c r="U8" s="12"/>
      <c r="V8" s="12"/>
      <c r="W8" s="12"/>
      <c r="X8" s="12"/>
      <c r="Y8" s="12"/>
      <c r="Z8" s="12"/>
    </row>
    <row r="9">
      <c r="A9" s="12"/>
      <c r="B9" s="12"/>
      <c r="C9" s="12"/>
      <c r="D9" s="12"/>
      <c r="E9" s="12"/>
      <c r="F9" s="12"/>
      <c r="G9" s="25"/>
      <c r="H9" s="12"/>
      <c r="I9" s="12"/>
      <c r="J9" s="12"/>
      <c r="K9" s="12"/>
      <c r="L9" s="12"/>
      <c r="M9" s="12"/>
      <c r="N9" s="12"/>
      <c r="O9" s="12"/>
      <c r="P9" s="12"/>
      <c r="Q9" s="12"/>
      <c r="R9" s="12"/>
      <c r="S9" s="12"/>
      <c r="T9" s="12"/>
      <c r="U9" s="12"/>
      <c r="V9" s="12"/>
      <c r="W9" s="12"/>
      <c r="X9" s="12"/>
      <c r="Y9" s="12"/>
      <c r="Z9" s="12"/>
    </row>
    <row r="10">
      <c r="A10" s="14" t="s">
        <v>21</v>
      </c>
      <c r="B10" s="16"/>
      <c r="C10" s="16"/>
      <c r="D10" s="16"/>
      <c r="E10" s="16"/>
      <c r="F10" s="16"/>
      <c r="G10" s="16"/>
      <c r="H10" s="16"/>
      <c r="I10" s="16"/>
      <c r="J10" s="12"/>
      <c r="K10" s="12"/>
      <c r="L10" s="12"/>
      <c r="M10" s="12"/>
      <c r="N10" s="12"/>
      <c r="O10" s="12"/>
      <c r="P10" s="12"/>
      <c r="Q10" s="12"/>
      <c r="R10" s="12"/>
      <c r="S10" s="12"/>
      <c r="T10" s="12"/>
      <c r="U10" s="12"/>
      <c r="V10" s="12"/>
      <c r="W10" s="12"/>
      <c r="X10" s="12"/>
      <c r="Y10" s="12"/>
      <c r="Z10" s="12"/>
    </row>
    <row r="1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c r="A12" s="12"/>
      <c r="B12" s="29" t="s">
        <v>22</v>
      </c>
      <c r="C12" s="29" t="s">
        <v>24</v>
      </c>
      <c r="D12" s="12"/>
      <c r="E12" s="12"/>
      <c r="F12" s="12"/>
      <c r="G12" s="12"/>
      <c r="H12" s="12"/>
      <c r="I12" s="12"/>
      <c r="J12" s="12"/>
      <c r="K12" s="12"/>
      <c r="L12" s="12"/>
      <c r="M12" s="12"/>
      <c r="N12" s="12"/>
      <c r="O12" s="12"/>
      <c r="P12" s="12"/>
      <c r="Q12" s="12"/>
      <c r="R12" s="12"/>
      <c r="S12" s="12"/>
      <c r="T12" s="12"/>
      <c r="U12" s="12"/>
      <c r="V12" s="12"/>
      <c r="W12" s="12"/>
      <c r="X12" s="12"/>
      <c r="Y12" s="12"/>
      <c r="Z12" s="12"/>
    </row>
    <row r="13">
      <c r="A13" s="1" t="s">
        <v>25</v>
      </c>
      <c r="B13" s="30">
        <v>14.0</v>
      </c>
      <c r="C13" s="31">
        <f t="shared" ref="C13:C18" si="1">IF(B13&gt;9, ROUNDDOWN((B13-10)*0.5), ROUNDUP((B13-10)*0.5))</f>
        <v>2</v>
      </c>
      <c r="D13" s="12"/>
      <c r="E13" s="12"/>
      <c r="F13" s="12"/>
      <c r="G13" s="12"/>
      <c r="H13" s="12"/>
      <c r="I13" s="12"/>
      <c r="J13" s="12"/>
      <c r="K13" s="12"/>
      <c r="L13" s="12"/>
      <c r="M13" s="12"/>
      <c r="N13" s="12"/>
      <c r="O13" s="12"/>
      <c r="P13" s="12"/>
      <c r="Q13" s="12"/>
      <c r="R13" s="12"/>
      <c r="S13" s="12"/>
      <c r="T13" s="12"/>
      <c r="U13" s="12"/>
      <c r="V13" s="12"/>
      <c r="W13" s="12"/>
      <c r="X13" s="12"/>
      <c r="Y13" s="12"/>
      <c r="Z13" s="12"/>
    </row>
    <row r="14">
      <c r="A14" s="1" t="s">
        <v>34</v>
      </c>
      <c r="B14" s="30">
        <v>11.0</v>
      </c>
      <c r="C14" s="31">
        <f t="shared" si="1"/>
        <v>0</v>
      </c>
      <c r="D14" s="12"/>
      <c r="E14" s="12"/>
      <c r="F14" s="12"/>
      <c r="G14" s="12"/>
      <c r="H14" s="12"/>
      <c r="I14" s="12"/>
      <c r="J14" s="12"/>
      <c r="K14" s="12"/>
      <c r="L14" s="12"/>
      <c r="M14" s="12"/>
      <c r="N14" s="12"/>
      <c r="O14" s="12"/>
      <c r="P14" s="12"/>
      <c r="Q14" s="12"/>
      <c r="R14" s="12"/>
      <c r="S14" s="12"/>
      <c r="T14" s="12"/>
      <c r="U14" s="12"/>
      <c r="V14" s="12"/>
      <c r="W14" s="12"/>
      <c r="X14" s="12"/>
      <c r="Y14" s="12"/>
      <c r="Z14" s="12"/>
    </row>
    <row r="15">
      <c r="A15" s="1" t="s">
        <v>36</v>
      </c>
      <c r="B15" s="30">
        <v>13.0</v>
      </c>
      <c r="C15" s="31">
        <f t="shared" si="1"/>
        <v>1</v>
      </c>
      <c r="D15" s="12"/>
      <c r="E15" s="12"/>
      <c r="F15" s="12"/>
      <c r="G15" s="12"/>
      <c r="H15" s="12"/>
      <c r="I15" s="12"/>
      <c r="J15" s="12"/>
      <c r="K15" s="12"/>
      <c r="L15" s="12"/>
      <c r="M15" s="12"/>
      <c r="N15" s="12"/>
      <c r="O15" s="12"/>
      <c r="P15" s="12"/>
      <c r="Q15" s="12"/>
      <c r="R15" s="12"/>
      <c r="S15" s="12"/>
      <c r="T15" s="12"/>
      <c r="U15" s="12"/>
      <c r="V15" s="12"/>
      <c r="W15" s="12"/>
      <c r="X15" s="12"/>
      <c r="Y15" s="12"/>
      <c r="Z15" s="12"/>
    </row>
    <row r="16">
      <c r="A16" s="1" t="s">
        <v>38</v>
      </c>
      <c r="B16" s="30">
        <v>1.0</v>
      </c>
      <c r="C16" s="31">
        <f t="shared" si="1"/>
        <v>-5</v>
      </c>
      <c r="D16" s="12"/>
      <c r="E16" s="12"/>
      <c r="F16" s="12"/>
      <c r="G16" s="12"/>
      <c r="H16" s="12"/>
      <c r="I16" s="12"/>
      <c r="J16" s="12"/>
      <c r="K16" s="12"/>
      <c r="L16" s="12"/>
      <c r="M16" s="12"/>
      <c r="N16" s="12"/>
      <c r="O16" s="12"/>
      <c r="P16" s="12"/>
      <c r="Q16" s="12"/>
      <c r="R16" s="12"/>
      <c r="S16" s="12"/>
      <c r="T16" s="12"/>
      <c r="U16" s="12"/>
      <c r="V16" s="12"/>
      <c r="W16" s="12"/>
      <c r="X16" s="12"/>
      <c r="Y16" s="12"/>
      <c r="Z16" s="12"/>
    </row>
    <row r="17">
      <c r="A17" s="1" t="s">
        <v>39</v>
      </c>
      <c r="B17" s="30">
        <v>3.0</v>
      </c>
      <c r="C17" s="31">
        <f t="shared" si="1"/>
        <v>-4</v>
      </c>
      <c r="D17" s="12"/>
      <c r="E17" s="12"/>
      <c r="F17" s="12"/>
      <c r="G17" s="12"/>
      <c r="H17" s="12"/>
      <c r="I17" s="12"/>
      <c r="J17" s="12"/>
      <c r="K17" s="12"/>
      <c r="L17" s="12"/>
      <c r="M17" s="12"/>
      <c r="N17" s="12"/>
      <c r="O17" s="12"/>
      <c r="P17" s="12"/>
      <c r="Q17" s="12"/>
      <c r="R17" s="12"/>
      <c r="S17" s="12"/>
      <c r="T17" s="12"/>
      <c r="U17" s="12"/>
      <c r="V17" s="12"/>
      <c r="W17" s="12"/>
      <c r="X17" s="12"/>
      <c r="Y17" s="12"/>
      <c r="Z17" s="12"/>
    </row>
    <row r="18">
      <c r="A18" s="1" t="s">
        <v>40</v>
      </c>
      <c r="B18" s="33">
        <v>1.0</v>
      </c>
      <c r="C18" s="34">
        <f t="shared" si="1"/>
        <v>-5</v>
      </c>
      <c r="D18" s="12"/>
      <c r="E18" s="12"/>
      <c r="F18" s="12"/>
      <c r="G18" s="12"/>
      <c r="H18" s="12"/>
      <c r="I18" s="12"/>
      <c r="J18" s="12"/>
      <c r="K18" s="12"/>
      <c r="L18" s="12"/>
      <c r="M18" s="12"/>
      <c r="N18" s="12"/>
      <c r="O18" s="12"/>
      <c r="P18" s="12"/>
      <c r="Q18" s="12"/>
      <c r="R18" s="12"/>
      <c r="S18" s="12"/>
      <c r="T18" s="12"/>
      <c r="U18" s="12"/>
      <c r="V18" s="12"/>
      <c r="W18" s="12"/>
      <c r="X18" s="12"/>
      <c r="Y18" s="12"/>
      <c r="Z18" s="12"/>
    </row>
    <row r="19">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c r="A20" s="14" t="s">
        <v>41</v>
      </c>
      <c r="B20" s="35"/>
      <c r="C20" s="16"/>
      <c r="D20" s="16"/>
      <c r="E20" s="16"/>
      <c r="F20" s="16"/>
      <c r="G20" s="16"/>
      <c r="H20" s="16"/>
      <c r="I20" s="16"/>
      <c r="J20" s="12"/>
      <c r="K20" s="12"/>
      <c r="L20" s="12"/>
      <c r="M20" s="12"/>
      <c r="N20" s="12"/>
      <c r="O20" s="12"/>
      <c r="P20" s="12"/>
      <c r="Q20" s="12"/>
      <c r="R20" s="12"/>
      <c r="S20" s="12"/>
      <c r="T20" s="12"/>
      <c r="U20" s="12"/>
      <c r="V20" s="12"/>
      <c r="W20" s="12"/>
      <c r="X20" s="12"/>
      <c r="Y20" s="12"/>
      <c r="Z20" s="12"/>
    </row>
    <row r="21">
      <c r="A21" s="12"/>
      <c r="B21" s="36"/>
      <c r="C21" s="12"/>
      <c r="D21" s="12"/>
      <c r="E21" s="12"/>
      <c r="F21" s="12"/>
      <c r="G21" s="12"/>
      <c r="H21" s="12"/>
      <c r="I21" s="12"/>
      <c r="J21" s="12"/>
      <c r="K21" s="12"/>
      <c r="L21" s="12"/>
      <c r="M21" s="12"/>
      <c r="N21" s="12"/>
      <c r="O21" s="12"/>
      <c r="P21" s="12"/>
      <c r="Q21" s="12"/>
      <c r="R21" s="12"/>
      <c r="S21" s="12"/>
      <c r="T21" s="12"/>
      <c r="U21" s="12"/>
      <c r="V21" s="12"/>
      <c r="W21" s="12"/>
      <c r="X21" s="12"/>
      <c r="Y21" s="12"/>
      <c r="Z21" s="12"/>
    </row>
    <row r="22">
      <c r="A22" s="1" t="s">
        <v>43</v>
      </c>
      <c r="B22" s="3">
        <v>1.0</v>
      </c>
      <c r="C22" s="12"/>
      <c r="D22" s="37" t="s">
        <v>44</v>
      </c>
      <c r="E22" s="38"/>
      <c r="F22" s="12"/>
      <c r="G22" s="37" t="s">
        <v>47</v>
      </c>
      <c r="H22" s="38"/>
      <c r="I22" s="12"/>
      <c r="J22" s="12"/>
      <c r="K22" s="12"/>
      <c r="L22" s="12"/>
      <c r="M22" s="12"/>
      <c r="N22" s="12"/>
      <c r="O22" s="12"/>
      <c r="P22" s="12"/>
      <c r="Q22" s="12"/>
      <c r="R22" s="12"/>
      <c r="S22" s="12"/>
      <c r="T22" s="12"/>
      <c r="U22" s="12"/>
      <c r="V22" s="12"/>
      <c r="W22" s="12"/>
      <c r="X22" s="12"/>
      <c r="Y22" s="12"/>
      <c r="Z22" s="12"/>
    </row>
    <row r="23">
      <c r="A23" s="1" t="s">
        <v>48</v>
      </c>
      <c r="B23" s="39">
        <f>IF(B22&lt;5, 2, IF(B22&lt;9, 3, IF(B22&lt;13, 4, IF(B22&lt;17, 5, IF(B22&lt;21, 6, IF(B22&lt;25, 7, IF(B22&lt;29, 8, 9)))))))</f>
        <v>2</v>
      </c>
      <c r="C23" s="12"/>
      <c r="D23" s="40" t="s">
        <v>54</v>
      </c>
      <c r="E23" s="41">
        <f>G32</f>
        <v>13</v>
      </c>
      <c r="F23" s="12"/>
      <c r="G23" s="42" t="s">
        <v>57</v>
      </c>
      <c r="H23" s="44">
        <f>IF(B22&lt;3, 3, IF(B22&lt;4, 4, IF(B22&lt;5, 5, IF(B22&lt;8, 6, IF(B22&lt;11, 7, IF(B22&lt;16, 8, IF(B22&lt;17, 9, IF(B22&lt;21, 10, IF(B22&lt;24, 11, IF(B22&lt;27, 12, IF(B22&lt;30, 13, 14)))))))))))</f>
        <v>3</v>
      </c>
      <c r="I23" s="12"/>
      <c r="J23" s="12"/>
      <c r="K23" s="12"/>
      <c r="L23" s="12"/>
      <c r="M23" s="12"/>
      <c r="N23" s="12"/>
      <c r="O23" s="12"/>
      <c r="P23" s="12"/>
      <c r="Q23" s="12"/>
      <c r="R23" s="12"/>
      <c r="S23" s="12"/>
      <c r="T23" s="12"/>
      <c r="U23" s="12"/>
      <c r="V23" s="12"/>
      <c r="W23" s="12"/>
      <c r="X23" s="12"/>
      <c r="Y23" s="12"/>
      <c r="Z23" s="12"/>
    </row>
    <row r="24">
      <c r="A24" s="12"/>
      <c r="B24" s="36"/>
      <c r="C24" s="12"/>
      <c r="D24" s="42" t="s">
        <v>60</v>
      </c>
      <c r="E24" s="45">
        <f>MAX(15*B22+56, 45*B22-544)</f>
        <v>71</v>
      </c>
      <c r="F24" s="12"/>
      <c r="G24" s="42" t="s">
        <v>64</v>
      </c>
      <c r="H24" s="44">
        <f>IF(B22&lt;4, 13, IF(B22&lt;5, 14, IF(B22&lt;8, 15, IF(B22&lt;11, 16, IF(B22&lt;13, 17, IF(B22&lt;17, 18, IF(B22&lt;21, 19, IF(B22&lt;24, 20, IF(B22&lt;27, 21, IF(B22&lt;30, 22, 23))))))))))</f>
        <v>13</v>
      </c>
      <c r="I24" s="12"/>
      <c r="J24" s="12"/>
      <c r="K24" s="12"/>
      <c r="L24" s="12"/>
      <c r="M24" s="12"/>
      <c r="N24" s="12"/>
      <c r="O24" s="12"/>
      <c r="P24" s="12"/>
      <c r="Q24" s="12"/>
      <c r="R24" s="12"/>
      <c r="S24" s="12"/>
      <c r="T24" s="12"/>
      <c r="U24" s="12"/>
      <c r="V24" s="12"/>
      <c r="W24" s="12"/>
      <c r="X24" s="12"/>
      <c r="Y24" s="12"/>
      <c r="Z24" s="12"/>
    </row>
    <row r="25">
      <c r="C25" s="12"/>
      <c r="D25" s="42" t="s">
        <v>73</v>
      </c>
      <c r="E25" s="47">
        <f>MAX(15*B22+70, 45*B22-500)</f>
        <v>85</v>
      </c>
      <c r="F25" s="12"/>
      <c r="G25" s="42" t="s">
        <v>78</v>
      </c>
      <c r="H25" s="44">
        <f>IF(B22&lt;20, B22*6+3, B22*18-237)</f>
        <v>9</v>
      </c>
      <c r="I25" s="12"/>
      <c r="J25" s="12"/>
      <c r="K25" s="12"/>
      <c r="L25" s="12"/>
      <c r="M25" s="12"/>
      <c r="N25" s="12"/>
      <c r="O25" s="12"/>
      <c r="P25" s="12"/>
      <c r="Q25" s="12"/>
      <c r="R25" s="12"/>
      <c r="S25" s="12"/>
      <c r="T25" s="12"/>
      <c r="U25" s="12"/>
      <c r="V25" s="12"/>
      <c r="W25" s="12"/>
      <c r="X25" s="12"/>
      <c r="Y25" s="12"/>
      <c r="Z25" s="12"/>
    </row>
    <row r="26">
      <c r="C26" s="12"/>
      <c r="D26" s="12"/>
      <c r="E26" s="12"/>
      <c r="F26" s="12"/>
      <c r="G26" s="48" t="s">
        <v>83</v>
      </c>
      <c r="H26" s="49">
        <f>IF(B22&lt;20, 6*B22+8, 18*B22-220)</f>
        <v>14</v>
      </c>
      <c r="I26" s="12"/>
      <c r="J26" s="12"/>
      <c r="K26" s="12"/>
      <c r="L26" s="12"/>
      <c r="M26" s="12"/>
      <c r="N26" s="12"/>
      <c r="O26" s="12"/>
      <c r="P26" s="12"/>
      <c r="Q26" s="12"/>
      <c r="R26" s="12"/>
      <c r="S26" s="12"/>
      <c r="T26" s="12"/>
      <c r="U26" s="12"/>
      <c r="V26" s="12"/>
      <c r="W26" s="12"/>
      <c r="X26" s="12"/>
      <c r="Y26" s="12"/>
      <c r="Z26" s="12"/>
    </row>
    <row r="27">
      <c r="C27" s="1"/>
      <c r="D27" s="12"/>
      <c r="E27" s="12"/>
      <c r="F27" s="12"/>
      <c r="G27" s="12"/>
      <c r="H27" s="12"/>
      <c r="I27" s="12"/>
      <c r="J27" s="12"/>
      <c r="K27" s="12"/>
      <c r="L27" s="12"/>
      <c r="M27" s="12"/>
      <c r="N27" s="12"/>
      <c r="O27" s="12"/>
      <c r="P27" s="12"/>
      <c r="Q27" s="12"/>
      <c r="R27" s="12"/>
      <c r="S27" s="12"/>
      <c r="T27" s="12"/>
      <c r="U27" s="12"/>
      <c r="V27" s="12"/>
      <c r="W27" s="12"/>
      <c r="X27" s="12"/>
      <c r="Y27" s="12"/>
      <c r="Z27" s="12"/>
    </row>
    <row r="28">
      <c r="C28" s="12"/>
      <c r="D28" s="50" t="s">
        <v>90</v>
      </c>
      <c r="E28" s="7"/>
      <c r="F28" s="7"/>
      <c r="G28" s="7"/>
      <c r="H28" s="8"/>
      <c r="I28" s="12"/>
      <c r="J28" s="12"/>
      <c r="K28" s="12"/>
      <c r="L28" s="12"/>
      <c r="M28" s="12"/>
      <c r="N28" s="12"/>
      <c r="O28" s="12"/>
      <c r="P28" s="12"/>
      <c r="Q28" s="12"/>
      <c r="R28" s="12"/>
      <c r="S28" s="12"/>
      <c r="T28" s="12"/>
      <c r="U28" s="12"/>
      <c r="V28" s="12"/>
      <c r="W28" s="12"/>
      <c r="X28" s="12"/>
      <c r="Y28" s="12"/>
      <c r="Z28" s="12"/>
    </row>
    <row r="29">
      <c r="A29" s="12"/>
      <c r="B29" s="36"/>
      <c r="C29" s="12"/>
      <c r="D29" s="12"/>
      <c r="E29" s="12"/>
      <c r="F29" s="12"/>
      <c r="G29" s="12"/>
      <c r="H29" s="12"/>
      <c r="I29" s="12"/>
      <c r="J29" s="12"/>
      <c r="K29" s="12"/>
      <c r="L29" s="12"/>
      <c r="M29" s="12"/>
      <c r="N29" s="12"/>
      <c r="O29" s="12"/>
      <c r="P29" s="12"/>
      <c r="Q29" s="12"/>
      <c r="R29" s="12"/>
      <c r="S29" s="12"/>
      <c r="T29" s="12"/>
      <c r="U29" s="12"/>
      <c r="V29" s="12"/>
      <c r="W29" s="12"/>
      <c r="X29" s="12"/>
      <c r="Y29" s="12"/>
      <c r="Z29" s="12"/>
    </row>
    <row r="30">
      <c r="A30" s="14" t="s">
        <v>94</v>
      </c>
      <c r="B30" s="51"/>
      <c r="C30" s="52"/>
      <c r="D30" s="52"/>
      <c r="E30" s="52"/>
      <c r="F30" s="52"/>
      <c r="G30" s="52"/>
      <c r="H30" s="52"/>
      <c r="I30" s="52"/>
      <c r="J30" s="12"/>
      <c r="K30" s="12"/>
      <c r="L30" s="12"/>
      <c r="M30" s="12"/>
      <c r="N30" s="12"/>
      <c r="O30" s="12"/>
      <c r="P30" s="12"/>
      <c r="Q30" s="12"/>
      <c r="R30" s="12"/>
      <c r="S30" s="12"/>
      <c r="T30" s="12"/>
      <c r="U30" s="12"/>
      <c r="V30" s="12"/>
      <c r="W30" s="12"/>
      <c r="X30" s="12"/>
      <c r="Y30" s="12"/>
      <c r="Z30" s="12"/>
    </row>
    <row r="31">
      <c r="A31" s="12"/>
      <c r="B31" s="36"/>
      <c r="C31" s="12"/>
      <c r="D31" s="12"/>
      <c r="E31" s="12"/>
      <c r="F31" s="12"/>
      <c r="G31" s="12"/>
      <c r="H31" s="12"/>
      <c r="I31" s="12"/>
      <c r="J31" s="12"/>
      <c r="K31" s="12"/>
      <c r="L31" s="12"/>
      <c r="M31" s="12"/>
      <c r="N31" s="12"/>
      <c r="O31" s="12"/>
      <c r="P31" s="12"/>
      <c r="Q31" s="12"/>
      <c r="R31" s="12"/>
      <c r="S31" s="12"/>
      <c r="T31" s="12"/>
      <c r="U31" s="12"/>
      <c r="V31" s="12"/>
      <c r="W31" s="12"/>
      <c r="X31" s="12"/>
      <c r="Y31" s="12"/>
      <c r="Z31" s="12"/>
    </row>
    <row r="32">
      <c r="A32" s="1" t="s">
        <v>54</v>
      </c>
      <c r="B32" s="53">
        <v>18.0</v>
      </c>
      <c r="C32" s="12"/>
      <c r="D32" s="54" t="s">
        <v>95</v>
      </c>
      <c r="E32" s="55"/>
      <c r="F32" s="55"/>
      <c r="G32" s="56">
        <f>IF(B22&lt;4, 13, IF(B22&lt;5, 14, IF(B22&lt;8, 15, IF(B22&lt;10, 16, IF(B22&lt;13, 17, IF(B22&lt;17, 18, 19))))))</f>
        <v>13</v>
      </c>
      <c r="H32" s="12"/>
      <c r="I32" s="12"/>
      <c r="J32" s="12"/>
      <c r="K32" s="12"/>
      <c r="L32" s="12"/>
      <c r="M32" s="12"/>
      <c r="N32" s="12"/>
      <c r="O32" s="12"/>
      <c r="P32" s="12"/>
      <c r="Q32" s="12"/>
      <c r="R32" s="12"/>
      <c r="S32" s="12"/>
      <c r="T32" s="12"/>
      <c r="U32" s="12"/>
      <c r="V32" s="12"/>
      <c r="W32" s="12"/>
      <c r="X32" s="12"/>
      <c r="Y32" s="12"/>
      <c r="Z32" s="12"/>
    </row>
    <row r="33">
      <c r="A33" s="1" t="s">
        <v>96</v>
      </c>
      <c r="B33" s="57" t="s">
        <v>97</v>
      </c>
      <c r="C33" s="12"/>
      <c r="D33" s="58" t="s">
        <v>98</v>
      </c>
      <c r="E33" s="59"/>
      <c r="F33" s="59"/>
      <c r="G33" s="60">
        <f>C14+10</f>
        <v>10</v>
      </c>
      <c r="H33" s="12"/>
      <c r="I33" s="12"/>
      <c r="J33" s="12"/>
      <c r="K33" s="12"/>
      <c r="L33" s="12"/>
      <c r="M33" s="12"/>
      <c r="N33" s="12"/>
      <c r="O33" s="12"/>
      <c r="P33" s="12"/>
      <c r="Q33" s="12"/>
      <c r="R33" s="12"/>
      <c r="S33" s="12"/>
      <c r="T33" s="12"/>
      <c r="U33" s="12"/>
      <c r="V33" s="12"/>
      <c r="W33" s="12"/>
      <c r="X33" s="12"/>
      <c r="Y33" s="12"/>
      <c r="Z33" s="12"/>
    </row>
    <row r="34">
      <c r="J34" s="12"/>
      <c r="K34" s="12"/>
      <c r="L34" s="12"/>
      <c r="M34" s="12"/>
      <c r="N34" s="12"/>
      <c r="O34" s="12"/>
      <c r="P34" s="12"/>
      <c r="Q34" s="12"/>
      <c r="R34" s="12"/>
      <c r="S34" s="12"/>
      <c r="T34" s="12"/>
      <c r="U34" s="12"/>
      <c r="V34" s="12"/>
      <c r="W34" s="12"/>
      <c r="X34" s="12"/>
      <c r="Y34" s="12"/>
      <c r="Z34" s="12"/>
    </row>
    <row r="35">
      <c r="A35" s="61" t="s">
        <v>99</v>
      </c>
      <c r="B35" s="62">
        <f>IF(B32&gt;19, 30, IF(B32=19, 17, IF(B32=18, 13, IF(B32=17, 10, IF(B32=16, 8, IF(B32=15, 5, IF(B32=14, 4, IF(B32&lt;14, 1))))))))</f>
        <v>13</v>
      </c>
      <c r="J35" s="12"/>
      <c r="K35" s="12"/>
      <c r="L35" s="12"/>
      <c r="M35" s="12"/>
      <c r="N35" s="12"/>
      <c r="O35" s="12"/>
      <c r="P35" s="12"/>
      <c r="Q35" s="12"/>
      <c r="R35" s="12"/>
      <c r="S35" s="12"/>
      <c r="T35" s="12"/>
      <c r="U35" s="12"/>
      <c r="V35" s="12"/>
      <c r="W35" s="12"/>
      <c r="X35" s="12"/>
      <c r="Y35" s="12"/>
      <c r="Z35" s="12"/>
    </row>
    <row r="36">
      <c r="A36" s="63" t="s">
        <v>100</v>
      </c>
      <c r="B36" s="64">
        <f>IF(B32&gt;19, 31, IF(B32=19, 30, IF(B32=18, 16, IF(B32=17, 12, IF(B32=16, 9, IF(B32=15, 7, IF(B32=14, 4, IF(B32&lt;14, 3))))))))</f>
        <v>16</v>
      </c>
      <c r="J36" s="12"/>
      <c r="K36" s="12"/>
      <c r="L36" s="12"/>
      <c r="M36" s="12"/>
      <c r="N36" s="12"/>
      <c r="O36" s="12"/>
      <c r="P36" s="12"/>
      <c r="Q36" s="12"/>
      <c r="R36" s="12"/>
      <c r="S36" s="12"/>
      <c r="T36" s="12"/>
      <c r="U36" s="12"/>
      <c r="V36" s="12"/>
      <c r="W36" s="12"/>
      <c r="X36" s="12"/>
      <c r="Y36" s="12"/>
      <c r="Z36" s="12"/>
    </row>
    <row r="37">
      <c r="J37" s="12"/>
      <c r="K37" s="12"/>
      <c r="L37" s="12"/>
      <c r="M37" s="12"/>
      <c r="N37" s="12"/>
      <c r="O37" s="12"/>
      <c r="P37" s="12"/>
      <c r="Q37" s="12"/>
      <c r="R37" s="12"/>
      <c r="S37" s="12"/>
      <c r="T37" s="12"/>
      <c r="U37" s="12"/>
      <c r="V37" s="12"/>
      <c r="W37" s="12"/>
      <c r="X37" s="12"/>
      <c r="Y37" s="12"/>
      <c r="Z37" s="12"/>
    </row>
    <row r="38">
      <c r="A38" s="14" t="s">
        <v>101</v>
      </c>
      <c r="B38" s="16"/>
      <c r="C38" s="14"/>
      <c r="D38" s="16"/>
      <c r="E38" s="16"/>
      <c r="F38" s="16"/>
      <c r="G38" s="16"/>
      <c r="H38" s="16"/>
      <c r="I38" s="16"/>
      <c r="J38" s="12"/>
      <c r="K38" s="12"/>
      <c r="L38" s="12"/>
      <c r="M38" s="12"/>
      <c r="N38" s="12"/>
      <c r="O38" s="12"/>
      <c r="P38" s="12"/>
      <c r="Q38" s="12"/>
      <c r="R38" s="12"/>
      <c r="S38" s="12"/>
      <c r="T38" s="12"/>
      <c r="U38" s="12"/>
      <c r="V38" s="12"/>
      <c r="W38" s="12"/>
      <c r="X38" s="12"/>
      <c r="Y38" s="12"/>
      <c r="Z38" s="12"/>
    </row>
    <row r="39">
      <c r="A39" s="1"/>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c r="A40" s="65" t="s">
        <v>102</v>
      </c>
      <c r="B40" s="66" t="str">
        <f>B6</f>
        <v>Medium</v>
      </c>
      <c r="C40" s="12"/>
      <c r="D40" s="67" t="s">
        <v>103</v>
      </c>
      <c r="E40" s="68"/>
      <c r="F40" s="68"/>
      <c r="G40" s="68"/>
      <c r="H40" s="1"/>
      <c r="I40" s="12"/>
      <c r="J40" s="12"/>
      <c r="K40" s="12"/>
      <c r="L40" s="12"/>
      <c r="M40" s="12"/>
      <c r="N40" s="12"/>
      <c r="O40" s="12"/>
      <c r="P40" s="12"/>
      <c r="Q40" s="12"/>
      <c r="R40" s="12"/>
      <c r="S40" s="12"/>
      <c r="T40" s="12"/>
      <c r="U40" s="12"/>
      <c r="V40" s="12"/>
      <c r="W40" s="12"/>
      <c r="X40" s="12"/>
      <c r="Y40" s="12"/>
      <c r="Z40" s="12"/>
    </row>
    <row r="41">
      <c r="A41" s="1"/>
      <c r="B41" s="12"/>
      <c r="C41" s="12"/>
      <c r="D41" s="69" t="s">
        <v>104</v>
      </c>
      <c r="H41" s="70"/>
      <c r="I41" s="12"/>
      <c r="J41" s="12"/>
      <c r="K41" s="12"/>
      <c r="L41" s="12"/>
      <c r="M41" s="12"/>
      <c r="N41" s="12"/>
      <c r="O41" s="12"/>
      <c r="P41" s="12"/>
      <c r="Q41" s="12"/>
      <c r="R41" s="12"/>
      <c r="S41" s="12"/>
      <c r="T41" s="12"/>
      <c r="U41" s="12"/>
      <c r="V41" s="12"/>
      <c r="W41" s="12"/>
      <c r="X41" s="12"/>
      <c r="Y41" s="12"/>
      <c r="Z41" s="12"/>
    </row>
    <row r="42">
      <c r="A42" s="1" t="s">
        <v>105</v>
      </c>
      <c r="B42" s="71">
        <v>6.0</v>
      </c>
      <c r="C42" s="12"/>
      <c r="D42" s="72" t="s">
        <v>106</v>
      </c>
      <c r="E42" s="73"/>
      <c r="F42" s="73"/>
      <c r="G42" s="73"/>
      <c r="H42" s="1"/>
      <c r="I42" s="12"/>
      <c r="J42" s="12"/>
      <c r="K42" s="12"/>
      <c r="L42" s="12"/>
      <c r="M42" s="12"/>
      <c r="N42" s="12"/>
      <c r="O42" s="12"/>
      <c r="P42" s="12"/>
      <c r="Q42" s="12"/>
      <c r="R42" s="12"/>
      <c r="S42" s="12"/>
      <c r="T42" s="12"/>
      <c r="U42" s="12"/>
      <c r="V42" s="12"/>
      <c r="W42" s="12"/>
      <c r="X42" s="12"/>
      <c r="Y42" s="12"/>
      <c r="Z42" s="12"/>
    </row>
    <row r="43">
      <c r="A43" s="1" t="s">
        <v>107</v>
      </c>
      <c r="B43" s="74">
        <v>8.0</v>
      </c>
      <c r="C43" s="12"/>
      <c r="D43" s="12"/>
      <c r="E43" s="12"/>
      <c r="F43" s="12"/>
      <c r="G43" s="12"/>
      <c r="H43" s="12"/>
      <c r="I43" s="12"/>
      <c r="J43" s="12"/>
      <c r="K43" s="12"/>
      <c r="L43" s="12"/>
      <c r="M43" s="12"/>
      <c r="N43" s="12"/>
      <c r="O43" s="12"/>
      <c r="P43" s="12"/>
      <c r="Q43" s="12"/>
      <c r="R43" s="12"/>
      <c r="S43" s="12"/>
      <c r="T43" s="12"/>
      <c r="U43" s="12"/>
      <c r="V43" s="12"/>
      <c r="W43" s="12"/>
      <c r="X43" s="12"/>
      <c r="Y43" s="12"/>
      <c r="Z43" s="12"/>
    </row>
    <row r="44">
      <c r="A44" s="1" t="s">
        <v>108</v>
      </c>
      <c r="B44" s="75">
        <f>ROUNDUP(IF(B43=4, 2.5*B42, IF(B43=6, 3.5*B42, IF(B43=8, 4.5*B42, IF(B43&lt;=10, 5.5*B42, IF(B43=12, 6.5*B42, 10.5*B42))))))+B42*C15</f>
        <v>33</v>
      </c>
      <c r="C44" s="12"/>
      <c r="D44" s="67" t="s">
        <v>109</v>
      </c>
      <c r="E44" s="68"/>
      <c r="F44" s="68"/>
      <c r="G44" s="68"/>
      <c r="H44" s="12"/>
      <c r="I44" s="12"/>
      <c r="J44" s="12"/>
      <c r="K44" s="12"/>
      <c r="L44" s="12"/>
      <c r="M44" s="12"/>
      <c r="N44" s="12"/>
      <c r="O44" s="12"/>
      <c r="P44" s="12"/>
      <c r="Q44" s="12"/>
      <c r="R44" s="12"/>
      <c r="S44" s="12"/>
      <c r="T44" s="12"/>
      <c r="U44" s="12"/>
      <c r="V44" s="12"/>
      <c r="W44" s="12"/>
      <c r="X44" s="12"/>
      <c r="Y44" s="12"/>
      <c r="Z44" s="12"/>
    </row>
    <row r="45">
      <c r="C45" s="12"/>
      <c r="D45" s="72" t="s">
        <v>110</v>
      </c>
      <c r="E45" s="73"/>
      <c r="F45" s="73"/>
      <c r="G45" s="73"/>
      <c r="H45" s="12"/>
      <c r="I45" s="12"/>
      <c r="J45" s="12"/>
      <c r="K45" s="12"/>
      <c r="L45" s="12"/>
      <c r="M45" s="12"/>
      <c r="N45" s="12"/>
      <c r="O45" s="12"/>
      <c r="P45" s="12"/>
      <c r="Q45" s="12"/>
      <c r="R45" s="12"/>
      <c r="S45" s="12"/>
      <c r="T45" s="12"/>
      <c r="U45" s="12"/>
      <c r="V45" s="12"/>
      <c r="W45" s="12"/>
      <c r="X45" s="12"/>
      <c r="Y45" s="12"/>
      <c r="Z45" s="12"/>
    </row>
    <row r="46">
      <c r="A46" s="76" t="s">
        <v>111</v>
      </c>
      <c r="B46" s="77">
        <f>IF(B44&lt;71, 0, MIN((B44-63)/15,(B44+522)/45))</f>
        <v>0</v>
      </c>
      <c r="C46" s="12"/>
      <c r="D46" s="12"/>
      <c r="E46" s="12"/>
      <c r="F46" s="12"/>
      <c r="G46" s="12"/>
      <c r="H46" s="12"/>
      <c r="I46" s="12"/>
      <c r="J46" s="12"/>
      <c r="K46" s="12"/>
      <c r="L46" s="12"/>
      <c r="M46" s="12"/>
      <c r="N46" s="12"/>
      <c r="O46" s="12"/>
      <c r="P46" s="12"/>
      <c r="Q46" s="12"/>
      <c r="R46" s="12"/>
      <c r="S46" s="12"/>
      <c r="T46" s="12"/>
      <c r="U46" s="12"/>
      <c r="V46" s="12"/>
      <c r="W46" s="12"/>
      <c r="X46" s="12"/>
      <c r="Y46" s="12"/>
      <c r="Z46" s="12"/>
    </row>
    <row r="47">
      <c r="A47" s="1"/>
      <c r="C47" s="1"/>
      <c r="D47" s="12"/>
      <c r="E47" s="12"/>
      <c r="F47" s="12"/>
      <c r="G47" s="12"/>
      <c r="H47" s="12"/>
      <c r="I47" s="12"/>
      <c r="J47" s="12"/>
      <c r="K47" s="12"/>
      <c r="L47" s="12"/>
      <c r="M47" s="12"/>
      <c r="N47" s="12"/>
      <c r="O47" s="12"/>
      <c r="P47" s="12"/>
      <c r="Q47" s="12"/>
      <c r="R47" s="12"/>
      <c r="S47" s="12"/>
      <c r="T47" s="12"/>
      <c r="U47" s="12"/>
      <c r="V47" s="12"/>
      <c r="W47" s="12"/>
      <c r="X47" s="12"/>
      <c r="Y47" s="12"/>
      <c r="Z47" s="12"/>
    </row>
    <row r="48">
      <c r="A48" s="14" t="s">
        <v>112</v>
      </c>
      <c r="B48" s="14"/>
      <c r="C48" s="16"/>
      <c r="D48" s="16"/>
      <c r="E48" s="16"/>
      <c r="F48" s="16"/>
      <c r="G48" s="16"/>
      <c r="H48" s="16"/>
      <c r="I48" s="16"/>
      <c r="J48" s="12"/>
      <c r="K48" s="12"/>
      <c r="L48" s="12"/>
      <c r="M48" s="12"/>
      <c r="N48" s="12"/>
      <c r="O48" s="12"/>
      <c r="P48" s="12"/>
      <c r="Q48" s="12"/>
      <c r="R48" s="12"/>
      <c r="S48" s="12"/>
      <c r="T48" s="12"/>
      <c r="U48" s="12"/>
      <c r="V48" s="12"/>
      <c r="W48" s="12"/>
      <c r="X48" s="12"/>
      <c r="Y48" s="12"/>
      <c r="Z48" s="12"/>
    </row>
    <row r="49">
      <c r="A49" s="1"/>
      <c r="B49" s="1"/>
      <c r="C49" s="12"/>
      <c r="D49" s="12"/>
      <c r="E49" s="12"/>
      <c r="F49" s="12"/>
      <c r="G49" s="12"/>
      <c r="H49" s="12"/>
      <c r="I49" s="12"/>
      <c r="J49" s="12"/>
      <c r="K49" s="12"/>
      <c r="L49" s="12"/>
      <c r="M49" s="12"/>
      <c r="N49" s="12"/>
      <c r="O49" s="12"/>
      <c r="P49" s="12"/>
      <c r="Q49" s="12"/>
      <c r="R49" s="12"/>
      <c r="S49" s="12"/>
      <c r="T49" s="12"/>
      <c r="U49" s="12"/>
      <c r="V49" s="12"/>
      <c r="W49" s="12"/>
      <c r="X49" s="12"/>
      <c r="Y49" s="12"/>
      <c r="Z49" s="12"/>
    </row>
    <row r="50">
      <c r="A50" s="1" t="s">
        <v>113</v>
      </c>
      <c r="B50" s="78" t="s">
        <v>114</v>
      </c>
      <c r="C50" s="79"/>
      <c r="D50" s="79"/>
      <c r="E50" s="79"/>
      <c r="F50" s="79"/>
      <c r="G50" s="79"/>
      <c r="H50" s="80"/>
      <c r="I50" s="81">
        <f t="shared" ref="I50:I52" si="2">IFERROR(__xludf.DUMMYFUNCTION("IF(B50=0, 0, COUNTA(SPLIT(B50, "","")))"),"2")</f>
        <v>2</v>
      </c>
      <c r="J50" s="12"/>
      <c r="K50" s="12"/>
      <c r="L50" s="12"/>
      <c r="M50" s="12"/>
      <c r="N50" s="12"/>
      <c r="O50" s="12"/>
      <c r="P50" s="12"/>
      <c r="Q50" s="12"/>
      <c r="R50" s="12"/>
      <c r="S50" s="12"/>
      <c r="T50" s="12"/>
      <c r="U50" s="12"/>
      <c r="V50" s="12"/>
      <c r="W50" s="12"/>
      <c r="X50" s="12"/>
      <c r="Y50" s="12"/>
      <c r="Z50" s="12"/>
    </row>
    <row r="51">
      <c r="A51" s="1" t="s">
        <v>115</v>
      </c>
      <c r="B51" s="82"/>
      <c r="H51" s="83"/>
      <c r="I51" s="84">
        <f t="shared" si="2"/>
        <v>0</v>
      </c>
      <c r="J51" s="12"/>
      <c r="K51" s="12"/>
      <c r="L51" s="12"/>
      <c r="M51" s="12"/>
      <c r="N51" s="12"/>
      <c r="O51" s="12"/>
      <c r="P51" s="12"/>
      <c r="Q51" s="12"/>
      <c r="R51" s="12"/>
      <c r="S51" s="12"/>
      <c r="T51" s="12"/>
      <c r="U51" s="12"/>
      <c r="V51" s="12"/>
      <c r="W51" s="12"/>
      <c r="X51" s="12"/>
      <c r="Y51" s="12"/>
      <c r="Z51" s="12"/>
    </row>
    <row r="52">
      <c r="A52" s="1" t="s">
        <v>116</v>
      </c>
      <c r="B52" s="85"/>
      <c r="C52" s="6"/>
      <c r="D52" s="6"/>
      <c r="E52" s="6"/>
      <c r="F52" s="6"/>
      <c r="G52" s="6"/>
      <c r="H52" s="86"/>
      <c r="I52" s="87">
        <f t="shared" si="2"/>
        <v>0</v>
      </c>
      <c r="J52" s="12"/>
      <c r="K52" s="12"/>
      <c r="L52" s="12"/>
      <c r="M52" s="12"/>
      <c r="N52" s="12"/>
      <c r="O52" s="12"/>
      <c r="P52" s="12"/>
      <c r="Q52" s="12"/>
      <c r="R52" s="12"/>
      <c r="S52" s="12"/>
      <c r="T52" s="12"/>
      <c r="U52" s="12"/>
      <c r="V52" s="12"/>
      <c r="W52" s="12"/>
      <c r="X52" s="12"/>
      <c r="Y52" s="12"/>
      <c r="Z52" s="12"/>
    </row>
    <row r="53">
      <c r="A53" s="1" t="s">
        <v>117</v>
      </c>
      <c r="B53" s="88">
        <f>IF(I51+I50-I49&gt;2, IF(I50&gt;0, IF(B46&lt;11, 2, IF(B46&lt;17, 1.5, 1.25)), IF(B46&lt;5, 2, IF(B46&lt;11, 1.5, IF(B46&lt;17, 1.25, 1)))), 1)</f>
        <v>1</v>
      </c>
      <c r="C53" s="1"/>
      <c r="D53" s="1"/>
      <c r="E53" s="12"/>
      <c r="F53" s="12"/>
      <c r="G53" s="12"/>
      <c r="H53" s="12"/>
      <c r="J53" s="12"/>
      <c r="K53" s="12"/>
      <c r="L53" s="12"/>
      <c r="M53" s="12"/>
      <c r="N53" s="12"/>
      <c r="O53" s="12"/>
      <c r="P53" s="12"/>
      <c r="Q53" s="12"/>
      <c r="R53" s="12"/>
      <c r="S53" s="12"/>
      <c r="T53" s="12"/>
      <c r="U53" s="12"/>
      <c r="V53" s="12"/>
      <c r="W53" s="12"/>
      <c r="X53" s="12"/>
      <c r="Y53" s="12"/>
      <c r="Z53" s="12"/>
    </row>
    <row r="54">
      <c r="A54" s="1" t="s">
        <v>118</v>
      </c>
      <c r="B54" s="39">
        <f>B44*B53</f>
        <v>33</v>
      </c>
      <c r="C54" s="12"/>
      <c r="D54" s="1"/>
      <c r="E54" s="12"/>
      <c r="F54" s="12"/>
      <c r="G54" s="12"/>
      <c r="H54" s="12"/>
      <c r="I54" s="12"/>
      <c r="J54" s="12"/>
      <c r="K54" s="12"/>
      <c r="L54" s="12"/>
      <c r="M54" s="12"/>
      <c r="N54" s="12"/>
      <c r="O54" s="12"/>
      <c r="P54" s="12"/>
      <c r="Q54" s="12"/>
      <c r="R54" s="12"/>
      <c r="S54" s="12"/>
      <c r="T54" s="12"/>
      <c r="U54" s="12"/>
      <c r="V54" s="12"/>
      <c r="W54" s="12"/>
      <c r="X54" s="12"/>
      <c r="Y54" s="12"/>
      <c r="Z54" s="12"/>
    </row>
    <row r="55">
      <c r="A55" s="1" t="s">
        <v>119</v>
      </c>
      <c r="B55" s="89">
        <f>IF(B54&lt;71, 0, MIN((B54-63)/15,(B54+522)/45))</f>
        <v>0</v>
      </c>
      <c r="C55" s="12"/>
      <c r="D55" s="12"/>
      <c r="E55" s="12"/>
      <c r="F55" s="12"/>
      <c r="G55" s="12"/>
      <c r="H55" s="12"/>
      <c r="I55" s="12"/>
      <c r="J55" s="12"/>
      <c r="K55" s="12"/>
      <c r="L55" s="12"/>
      <c r="M55" s="12"/>
      <c r="N55" s="12"/>
      <c r="O55" s="12"/>
      <c r="P55" s="12"/>
      <c r="Q55" s="12"/>
      <c r="R55" s="12"/>
      <c r="S55" s="12"/>
      <c r="T55" s="12"/>
      <c r="U55" s="12"/>
      <c r="V55" s="12"/>
      <c r="W55" s="12"/>
      <c r="X55" s="12"/>
      <c r="Y55" s="12"/>
      <c r="Z55" s="12"/>
    </row>
    <row r="56">
      <c r="A56" s="1"/>
      <c r="C56" s="12"/>
      <c r="D56" s="12"/>
      <c r="E56" s="12"/>
      <c r="F56" s="12"/>
      <c r="G56" s="12"/>
      <c r="H56" s="12"/>
      <c r="I56" s="12"/>
      <c r="J56" s="12"/>
      <c r="K56" s="12"/>
      <c r="L56" s="12"/>
      <c r="M56" s="12"/>
      <c r="N56" s="12"/>
      <c r="O56" s="12"/>
      <c r="P56" s="12"/>
      <c r="Q56" s="12"/>
      <c r="R56" s="12"/>
      <c r="S56" s="12"/>
      <c r="T56" s="12"/>
      <c r="U56" s="12"/>
      <c r="V56" s="12"/>
      <c r="W56" s="12"/>
      <c r="X56" s="12"/>
      <c r="Y56" s="12"/>
      <c r="Z56" s="12"/>
    </row>
    <row r="57">
      <c r="A57" s="14" t="s">
        <v>120</v>
      </c>
      <c r="B57" s="90"/>
      <c r="C57" s="90"/>
      <c r="D57" s="90"/>
      <c r="E57" s="90"/>
      <c r="F57" s="91"/>
      <c r="G57" s="90"/>
      <c r="H57" s="90"/>
      <c r="I57" s="90"/>
      <c r="J57" s="12"/>
      <c r="K57" s="12"/>
      <c r="L57" s="12"/>
      <c r="M57" s="12"/>
      <c r="N57" s="12"/>
      <c r="O57" s="12"/>
      <c r="P57" s="12"/>
      <c r="Q57" s="12"/>
      <c r="R57" s="12"/>
      <c r="S57" s="12"/>
      <c r="T57" s="12"/>
      <c r="U57" s="12"/>
      <c r="V57" s="12"/>
      <c r="W57" s="12"/>
      <c r="X57" s="12"/>
      <c r="Y57" s="12"/>
      <c r="Z57" s="12"/>
    </row>
    <row r="58">
      <c r="A58" s="1"/>
      <c r="B58" s="12"/>
      <c r="C58" s="12"/>
      <c r="D58" s="12"/>
      <c r="E58" s="12"/>
      <c r="F58" s="27"/>
      <c r="G58" s="12"/>
      <c r="H58" s="12"/>
      <c r="I58" s="12"/>
      <c r="J58" s="12"/>
      <c r="K58" s="12"/>
      <c r="L58" s="12"/>
      <c r="M58" s="12"/>
      <c r="N58" s="12"/>
      <c r="O58" s="12"/>
      <c r="P58" s="12"/>
      <c r="Q58" s="12"/>
      <c r="R58" s="12"/>
      <c r="S58" s="12"/>
      <c r="T58" s="12"/>
      <c r="U58" s="12"/>
      <c r="V58" s="12"/>
      <c r="W58" s="12"/>
      <c r="X58" s="12"/>
      <c r="Y58" s="12"/>
      <c r="Z58" s="12"/>
    </row>
    <row r="59">
      <c r="A59" s="1" t="s">
        <v>121</v>
      </c>
      <c r="B59" s="20">
        <v>4.0</v>
      </c>
      <c r="C59" s="12"/>
      <c r="D59" s="92" t="s">
        <v>122</v>
      </c>
      <c r="E59" s="93"/>
      <c r="F59" s="93"/>
      <c r="G59" s="93"/>
      <c r="H59" s="93"/>
      <c r="I59" s="93"/>
      <c r="J59" s="12"/>
      <c r="K59" s="12"/>
      <c r="L59" s="12"/>
      <c r="M59" s="12"/>
      <c r="N59" s="12"/>
      <c r="O59" s="12"/>
      <c r="P59" s="12"/>
      <c r="Q59" s="12"/>
      <c r="R59" s="12"/>
      <c r="S59" s="12"/>
      <c r="T59" s="12"/>
      <c r="U59" s="12"/>
      <c r="V59" s="12"/>
      <c r="W59" s="12"/>
      <c r="X59" s="12"/>
      <c r="Y59" s="12"/>
      <c r="Z59" s="12"/>
    </row>
    <row r="60">
      <c r="J60" s="12"/>
      <c r="K60" s="12"/>
      <c r="L60" s="12"/>
      <c r="M60" s="12"/>
      <c r="N60" s="12"/>
      <c r="O60" s="12"/>
      <c r="P60" s="12"/>
      <c r="Q60" s="12"/>
      <c r="R60" s="12"/>
      <c r="S60" s="12"/>
      <c r="T60" s="12"/>
      <c r="U60" s="12"/>
      <c r="V60" s="12"/>
      <c r="W60" s="12"/>
      <c r="X60" s="12"/>
      <c r="Y60" s="12"/>
      <c r="Z60" s="12"/>
    </row>
    <row r="61">
      <c r="A61" s="67" t="s">
        <v>123</v>
      </c>
      <c r="B61" s="94">
        <f>IF(B59&lt;4, 0, IF(B59&lt;5, 3, IF(B59&lt;6, 4, IF(B59&lt;7, 5, IF(B59&lt;8, 8, IF(B59&lt;9, 11, IF(B59&lt;10, 16, IF(B59&lt;11, 17, IF(B59&lt;12, 21, IF(B59&lt;13, 24, IF(B59&lt;14, 27, 30)))))))))))</f>
        <v>3</v>
      </c>
      <c r="D61" s="61" t="s">
        <v>124</v>
      </c>
      <c r="E61" s="68"/>
      <c r="F61" s="68"/>
      <c r="G61" s="1"/>
      <c r="K61" s="12"/>
      <c r="L61" s="12"/>
      <c r="M61" s="12"/>
      <c r="N61" s="12"/>
      <c r="O61" s="12"/>
      <c r="P61" s="12"/>
      <c r="Q61" s="12"/>
      <c r="R61" s="12"/>
      <c r="S61" s="12"/>
      <c r="T61" s="12"/>
      <c r="U61" s="12"/>
      <c r="V61" s="12"/>
      <c r="W61" s="12"/>
      <c r="X61" s="12"/>
      <c r="Y61" s="12"/>
      <c r="Z61" s="12"/>
    </row>
    <row r="62">
      <c r="A62" s="72" t="s">
        <v>125</v>
      </c>
      <c r="B62" s="95">
        <f>IF(B59&gt;13, 30, IF(B59&gt;12, 29, IF(B59&gt;11, 26, IF(B59&gt;10, 23, IF(B59&gt;9, 20, IF(B59&gt;8, 16, IF(B59&gt; 7, 15, IF(B59&gt;6, 10, IF(B59&gt;5, 7, IF(B59&gt;4, 4, IF(B59&gt;3, 3, 2)))))))))))</f>
        <v>3</v>
      </c>
      <c r="D62" s="96" t="s">
        <v>126</v>
      </c>
      <c r="G62" s="97">
        <f>C13+B23</f>
        <v>4</v>
      </c>
      <c r="K62" s="12"/>
      <c r="L62" s="12"/>
      <c r="M62" s="12"/>
      <c r="N62" s="12"/>
      <c r="O62" s="12"/>
      <c r="P62" s="12"/>
      <c r="Q62" s="12"/>
      <c r="R62" s="12"/>
      <c r="S62" s="12"/>
      <c r="T62" s="12"/>
      <c r="U62" s="12"/>
      <c r="V62" s="12"/>
      <c r="W62" s="12"/>
      <c r="X62" s="12"/>
      <c r="Y62" s="12"/>
      <c r="Z62" s="12"/>
    </row>
    <row r="63">
      <c r="D63" s="96" t="s">
        <v>127</v>
      </c>
      <c r="G63" s="98">
        <f>C14+B23</f>
        <v>2</v>
      </c>
      <c r="K63" s="12"/>
      <c r="L63" s="12"/>
      <c r="M63" s="12"/>
      <c r="N63" s="12"/>
      <c r="O63" s="12"/>
      <c r="P63" s="12"/>
      <c r="Q63" s="12"/>
      <c r="R63" s="12"/>
      <c r="S63" s="12"/>
      <c r="T63" s="12"/>
      <c r="U63" s="12"/>
      <c r="V63" s="12"/>
      <c r="W63" s="12"/>
      <c r="X63" s="12"/>
      <c r="Y63" s="12"/>
      <c r="Z63" s="12"/>
    </row>
    <row r="64">
      <c r="D64" s="96" t="s">
        <v>128</v>
      </c>
      <c r="G64" s="98">
        <f>C16+B23</f>
        <v>-3</v>
      </c>
      <c r="K64" s="12"/>
      <c r="L64" s="12"/>
      <c r="M64" s="12"/>
      <c r="N64" s="12"/>
      <c r="O64" s="12"/>
      <c r="P64" s="12"/>
      <c r="Q64" s="12"/>
      <c r="R64" s="12"/>
      <c r="S64" s="12"/>
      <c r="T64" s="12"/>
      <c r="U64" s="12"/>
      <c r="V64" s="12"/>
      <c r="W64" s="12"/>
      <c r="X64" s="12"/>
      <c r="Y64" s="12"/>
      <c r="Z64" s="12"/>
    </row>
    <row r="65">
      <c r="D65" s="96" t="s">
        <v>129</v>
      </c>
      <c r="G65" s="98">
        <f>C17+B23</f>
        <v>-2</v>
      </c>
      <c r="K65" s="12"/>
      <c r="L65" s="12"/>
      <c r="M65" s="12"/>
      <c r="N65" s="12"/>
      <c r="O65" s="12"/>
      <c r="P65" s="12"/>
      <c r="Q65" s="12"/>
      <c r="R65" s="12"/>
      <c r="S65" s="12"/>
      <c r="T65" s="12"/>
      <c r="U65" s="12"/>
      <c r="V65" s="12"/>
      <c r="W65" s="12"/>
      <c r="X65" s="12"/>
      <c r="Y65" s="12"/>
      <c r="Z65" s="12"/>
    </row>
    <row r="66">
      <c r="D66" s="63" t="s">
        <v>130</v>
      </c>
      <c r="E66" s="73"/>
      <c r="F66" s="73"/>
      <c r="G66" s="99">
        <f>C18+B23</f>
        <v>-3</v>
      </c>
      <c r="K66" s="12"/>
      <c r="L66" s="12"/>
      <c r="M66" s="12"/>
      <c r="N66" s="12"/>
      <c r="O66" s="12"/>
      <c r="P66" s="12"/>
      <c r="Q66" s="12"/>
      <c r="R66" s="12"/>
      <c r="S66" s="12"/>
      <c r="T66" s="12"/>
      <c r="U66" s="12"/>
      <c r="V66" s="12"/>
      <c r="W66" s="12"/>
      <c r="X66" s="12"/>
      <c r="Y66" s="12"/>
      <c r="Z66" s="12"/>
    </row>
    <row r="67">
      <c r="J67" s="12"/>
      <c r="K67" s="12"/>
      <c r="L67" s="12"/>
      <c r="M67" s="12"/>
      <c r="N67" s="12"/>
      <c r="O67" s="12"/>
      <c r="P67" s="12"/>
      <c r="Q67" s="12"/>
      <c r="R67" s="12"/>
      <c r="S67" s="12"/>
      <c r="T67" s="12"/>
      <c r="U67" s="12"/>
      <c r="V67" s="12"/>
      <c r="W67" s="12"/>
      <c r="X67" s="12"/>
      <c r="Y67" s="12"/>
      <c r="Z67" s="12"/>
    </row>
    <row r="68">
      <c r="A68" s="1"/>
      <c r="C68" s="12"/>
      <c r="D68" s="100" t="s">
        <v>131</v>
      </c>
      <c r="E68" s="68"/>
      <c r="F68" s="68"/>
      <c r="G68" s="68"/>
      <c r="H68" s="68"/>
      <c r="I68" s="68"/>
      <c r="J68" s="12"/>
      <c r="K68" s="12"/>
      <c r="L68" s="12"/>
      <c r="M68" s="12"/>
      <c r="N68" s="12"/>
      <c r="O68" s="12"/>
      <c r="P68" s="12"/>
      <c r="Q68" s="12"/>
      <c r="R68" s="12"/>
      <c r="S68" s="12"/>
      <c r="T68" s="12"/>
      <c r="U68" s="12"/>
      <c r="V68" s="12"/>
      <c r="W68" s="12"/>
      <c r="X68" s="12"/>
      <c r="Y68" s="12"/>
      <c r="Z68" s="12"/>
    </row>
    <row r="69">
      <c r="A69" s="1"/>
      <c r="C69" s="12"/>
      <c r="D69" s="101" t="s">
        <v>132</v>
      </c>
      <c r="E69" s="73"/>
      <c r="F69" s="73"/>
      <c r="G69" s="73"/>
      <c r="H69" s="73"/>
      <c r="I69" s="73"/>
      <c r="J69" s="12"/>
      <c r="K69" s="12"/>
      <c r="L69" s="12"/>
      <c r="M69" s="12"/>
      <c r="N69" s="12"/>
      <c r="O69" s="12"/>
      <c r="P69" s="12"/>
      <c r="Q69" s="12"/>
      <c r="R69" s="12"/>
      <c r="S69" s="12"/>
      <c r="T69" s="12"/>
      <c r="U69" s="12"/>
      <c r="V69" s="12"/>
      <c r="W69" s="12"/>
      <c r="X69" s="12"/>
      <c r="Y69" s="12"/>
      <c r="Z69" s="12"/>
    </row>
    <row r="70">
      <c r="A70" s="1"/>
      <c r="B70" s="1"/>
      <c r="C70" s="12"/>
      <c r="D70" s="12"/>
      <c r="E70" s="12"/>
      <c r="F70" s="12"/>
      <c r="G70" s="102"/>
      <c r="H70" s="12"/>
      <c r="I70" s="12"/>
      <c r="J70" s="12"/>
      <c r="K70" s="12"/>
      <c r="L70" s="12"/>
      <c r="M70" s="12"/>
      <c r="N70" s="12"/>
      <c r="O70" s="12"/>
      <c r="P70" s="12"/>
      <c r="Q70" s="12"/>
      <c r="R70" s="12"/>
      <c r="S70" s="12"/>
      <c r="T70" s="12"/>
      <c r="U70" s="12"/>
      <c r="V70" s="12"/>
      <c r="W70" s="12"/>
      <c r="X70" s="12"/>
      <c r="Y70" s="12"/>
      <c r="Z70" s="12"/>
    </row>
    <row r="71">
      <c r="A71" s="14" t="s">
        <v>133</v>
      </c>
      <c r="B71" s="16"/>
      <c r="C71" s="16"/>
      <c r="D71" s="16"/>
      <c r="E71" s="16"/>
      <c r="F71" s="16"/>
      <c r="G71" s="16"/>
      <c r="H71" s="16"/>
      <c r="I71" s="16"/>
      <c r="J71" s="12"/>
      <c r="K71" s="12"/>
      <c r="L71" s="12"/>
      <c r="M71" s="12"/>
      <c r="N71" s="12"/>
      <c r="O71" s="12"/>
      <c r="P71" s="12"/>
      <c r="Q71" s="12"/>
      <c r="R71" s="12"/>
      <c r="S71" s="12"/>
      <c r="T71" s="12"/>
      <c r="U71" s="12"/>
      <c r="V71" s="12"/>
      <c r="W71" s="12"/>
      <c r="X71" s="12"/>
      <c r="Y71" s="12"/>
      <c r="Z71" s="12"/>
    </row>
    <row r="72">
      <c r="A72" s="1"/>
      <c r="B72" s="1"/>
      <c r="C72" s="12"/>
      <c r="D72" s="12"/>
      <c r="E72" s="12"/>
      <c r="F72" s="12"/>
      <c r="G72" s="12"/>
      <c r="H72" s="12"/>
      <c r="I72" s="12"/>
      <c r="J72" s="12"/>
      <c r="K72" s="12"/>
      <c r="L72" s="12"/>
      <c r="M72" s="12"/>
      <c r="N72" s="12"/>
      <c r="O72" s="12"/>
      <c r="P72" s="12"/>
      <c r="Q72" s="12"/>
      <c r="R72" s="12"/>
      <c r="S72" s="12"/>
      <c r="T72" s="12"/>
      <c r="U72" s="12"/>
      <c r="V72" s="12"/>
      <c r="W72" s="12"/>
      <c r="X72" s="12"/>
      <c r="Y72" s="12"/>
      <c r="Z72" s="12"/>
    </row>
    <row r="73">
      <c r="A73" s="100" t="s">
        <v>134</v>
      </c>
      <c r="B73" s="68"/>
      <c r="C73" s="12"/>
      <c r="D73" s="12"/>
      <c r="E73" s="12"/>
      <c r="F73" s="12"/>
      <c r="G73" s="12"/>
      <c r="H73" s="12"/>
      <c r="I73" s="12"/>
      <c r="K73" s="12"/>
      <c r="L73" s="12"/>
      <c r="M73" s="12"/>
      <c r="N73" s="12"/>
      <c r="O73" s="12"/>
      <c r="P73" s="12"/>
      <c r="Q73" s="12"/>
      <c r="R73" s="12"/>
      <c r="S73" s="12"/>
      <c r="T73" s="12"/>
      <c r="U73" s="12"/>
      <c r="V73" s="12"/>
      <c r="W73" s="12"/>
      <c r="X73" s="12"/>
      <c r="Y73" s="12"/>
      <c r="Z73" s="12"/>
    </row>
    <row r="74">
      <c r="A74" s="101" t="s">
        <v>135</v>
      </c>
      <c r="B74" s="73"/>
      <c r="D74" s="61" t="s">
        <v>136</v>
      </c>
      <c r="E74" s="103"/>
      <c r="K74" s="12"/>
      <c r="L74" s="12"/>
      <c r="M74" s="12"/>
      <c r="N74" s="12"/>
      <c r="O74" s="12"/>
      <c r="P74" s="12"/>
      <c r="Q74" s="12"/>
      <c r="R74" s="12"/>
      <c r="S74" s="12"/>
      <c r="T74" s="12"/>
      <c r="U74" s="12"/>
      <c r="V74" s="12"/>
      <c r="W74" s="12"/>
      <c r="X74" s="12"/>
      <c r="Y74" s="12"/>
      <c r="Z74" s="12"/>
    </row>
    <row r="75">
      <c r="D75" s="96" t="s">
        <v>25</v>
      </c>
      <c r="E75" s="104">
        <f t="shared" ref="E75:E80" si="3">C13</f>
        <v>2</v>
      </c>
      <c r="J75" s="12"/>
      <c r="K75" s="12"/>
      <c r="L75" s="12"/>
      <c r="M75" s="12"/>
      <c r="N75" s="12"/>
      <c r="O75" s="12"/>
      <c r="P75" s="12"/>
      <c r="Q75" s="12"/>
      <c r="R75" s="12"/>
      <c r="S75" s="12"/>
      <c r="T75" s="12"/>
      <c r="U75" s="12"/>
      <c r="V75" s="12"/>
      <c r="W75" s="12"/>
      <c r="X75" s="12"/>
      <c r="Y75" s="12"/>
      <c r="Z75" s="12"/>
    </row>
    <row r="76">
      <c r="A76" s="1" t="s">
        <v>137</v>
      </c>
      <c r="B76" s="105"/>
      <c r="C76" s="12"/>
      <c r="D76" s="96" t="s">
        <v>34</v>
      </c>
      <c r="E76" s="98">
        <f t="shared" si="3"/>
        <v>0</v>
      </c>
      <c r="F76" s="12"/>
      <c r="G76" s="12"/>
      <c r="H76" s="12"/>
      <c r="I76" s="12"/>
      <c r="J76" s="12"/>
      <c r="K76" s="12"/>
      <c r="L76" s="12"/>
      <c r="M76" s="12"/>
      <c r="N76" s="12"/>
      <c r="O76" s="12"/>
      <c r="P76" s="12"/>
      <c r="Q76" s="12"/>
      <c r="R76" s="12"/>
      <c r="S76" s="12"/>
      <c r="T76" s="12"/>
      <c r="U76" s="12"/>
      <c r="V76" s="12"/>
      <c r="W76" s="12"/>
      <c r="X76" s="12"/>
      <c r="Y76" s="12"/>
      <c r="Z76" s="12"/>
    </row>
    <row r="77">
      <c r="A77" s="1" t="s">
        <v>138</v>
      </c>
      <c r="B77" s="106">
        <v>2.0</v>
      </c>
      <c r="C77" s="12"/>
      <c r="D77" s="96" t="s">
        <v>36</v>
      </c>
      <c r="E77" s="98">
        <f t="shared" si="3"/>
        <v>1</v>
      </c>
      <c r="F77" s="12"/>
      <c r="G77" s="12"/>
      <c r="H77" s="12"/>
      <c r="I77" s="12"/>
      <c r="J77" s="12"/>
      <c r="K77" s="12"/>
      <c r="L77" s="12"/>
      <c r="M77" s="12"/>
      <c r="N77" s="12"/>
      <c r="O77" s="12"/>
      <c r="P77" s="12"/>
      <c r="Q77" s="12"/>
      <c r="R77" s="12"/>
      <c r="S77" s="12"/>
      <c r="T77" s="12"/>
      <c r="U77" s="12"/>
      <c r="V77" s="12"/>
      <c r="W77" s="12"/>
      <c r="X77" s="12"/>
      <c r="Y77" s="12"/>
      <c r="Z77" s="12"/>
    </row>
    <row r="78">
      <c r="A78" s="18" t="s">
        <v>139</v>
      </c>
      <c r="B78" s="106"/>
      <c r="C78" s="12"/>
      <c r="D78" s="96" t="s">
        <v>38</v>
      </c>
      <c r="E78" s="98">
        <f t="shared" si="3"/>
        <v>-5</v>
      </c>
      <c r="F78" s="12"/>
      <c r="G78" s="12"/>
      <c r="H78" s="12"/>
      <c r="I78" s="12"/>
      <c r="J78" s="12"/>
      <c r="K78" s="12"/>
      <c r="L78" s="12"/>
      <c r="M78" s="12"/>
      <c r="N78" s="12"/>
      <c r="O78" s="12"/>
      <c r="P78" s="12"/>
      <c r="Q78" s="12"/>
      <c r="R78" s="12"/>
      <c r="S78" s="12"/>
      <c r="T78" s="12"/>
      <c r="U78" s="12"/>
      <c r="V78" s="12"/>
      <c r="W78" s="12"/>
      <c r="X78" s="12"/>
      <c r="Y78" s="12"/>
      <c r="Z78" s="12"/>
    </row>
    <row r="79">
      <c r="A79" s="18" t="s">
        <v>140</v>
      </c>
      <c r="B79" s="106"/>
      <c r="C79" s="1"/>
      <c r="D79" s="96" t="s">
        <v>39</v>
      </c>
      <c r="E79" s="98">
        <f t="shared" si="3"/>
        <v>-4</v>
      </c>
      <c r="F79" s="12"/>
      <c r="G79" s="12"/>
      <c r="H79" s="12"/>
      <c r="I79" s="12"/>
      <c r="J79" s="12"/>
      <c r="K79" s="12"/>
      <c r="L79" s="12"/>
      <c r="M79" s="12"/>
      <c r="N79" s="12"/>
      <c r="O79" s="12"/>
      <c r="P79" s="12"/>
      <c r="Q79" s="12"/>
      <c r="R79" s="12"/>
      <c r="S79" s="12"/>
      <c r="T79" s="12"/>
      <c r="U79" s="12"/>
      <c r="V79" s="12"/>
      <c r="W79" s="12"/>
      <c r="X79" s="12"/>
      <c r="Y79" s="12"/>
      <c r="Z79" s="12"/>
    </row>
    <row r="80">
      <c r="A80" s="1" t="s">
        <v>141</v>
      </c>
      <c r="B80" s="106"/>
      <c r="C80" s="12"/>
      <c r="D80" s="63" t="s">
        <v>40</v>
      </c>
      <c r="E80" s="99">
        <f t="shared" si="3"/>
        <v>-5</v>
      </c>
      <c r="F80" s="12"/>
      <c r="G80" s="12"/>
      <c r="H80" s="12"/>
      <c r="I80" s="12"/>
      <c r="J80" s="12"/>
      <c r="K80" s="12"/>
      <c r="L80" s="12"/>
      <c r="M80" s="12"/>
      <c r="N80" s="12"/>
      <c r="O80" s="12"/>
      <c r="P80" s="12"/>
      <c r="Q80" s="12"/>
      <c r="R80" s="12"/>
      <c r="S80" s="12"/>
      <c r="T80" s="12"/>
      <c r="U80" s="12"/>
      <c r="V80" s="12"/>
      <c r="W80" s="12"/>
      <c r="X80" s="12"/>
      <c r="Y80" s="12"/>
      <c r="Z80" s="12"/>
    </row>
    <row r="81">
      <c r="A81" s="1" t="s">
        <v>142</v>
      </c>
      <c r="B81" s="107">
        <v>4.0</v>
      </c>
      <c r="C81" s="1"/>
      <c r="D81" s="12"/>
      <c r="E81" s="12"/>
      <c r="F81" s="12"/>
      <c r="G81" s="12"/>
      <c r="H81" s="12"/>
      <c r="I81" s="12"/>
      <c r="J81" s="12"/>
      <c r="K81" s="12"/>
      <c r="L81" s="12"/>
      <c r="M81" s="12"/>
      <c r="N81" s="12"/>
      <c r="O81" s="12"/>
      <c r="P81" s="12"/>
      <c r="Q81" s="12"/>
      <c r="R81" s="12"/>
      <c r="S81" s="12"/>
      <c r="T81" s="12"/>
      <c r="U81" s="12"/>
      <c r="V81" s="12"/>
      <c r="W81" s="12"/>
      <c r="X81" s="12"/>
      <c r="Y81" s="12"/>
      <c r="Z81" s="12"/>
    </row>
    <row r="82">
      <c r="A82" s="1" t="s">
        <v>143</v>
      </c>
      <c r="B82" s="75">
        <f>ROUNDDOWN(2.5*B76+3.5*B77+4.5*B78+5.5*B79+6.5*B80)+B81</f>
        <v>11</v>
      </c>
      <c r="C82" s="12"/>
      <c r="D82" s="12"/>
      <c r="F82" s="12"/>
      <c r="G82" s="12"/>
      <c r="H82" s="12"/>
      <c r="I82" s="12"/>
      <c r="J82" s="12"/>
      <c r="K82" s="12"/>
      <c r="L82" s="12"/>
      <c r="M82" s="12"/>
      <c r="N82" s="12"/>
      <c r="O82" s="12"/>
      <c r="P82" s="12"/>
      <c r="Q82" s="12"/>
      <c r="R82" s="12"/>
      <c r="S82" s="12"/>
      <c r="T82" s="12"/>
      <c r="U82" s="12"/>
      <c r="V82" s="12"/>
      <c r="W82" s="12"/>
      <c r="X82" s="12"/>
      <c r="Y82" s="12"/>
      <c r="Z82" s="12"/>
    </row>
    <row r="83">
      <c r="C83" s="12"/>
      <c r="D83" s="12"/>
      <c r="E83" s="12"/>
      <c r="F83" s="12"/>
      <c r="G83" s="12"/>
      <c r="H83" s="12"/>
      <c r="I83" s="12"/>
      <c r="J83" s="12"/>
      <c r="K83" s="12"/>
      <c r="L83" s="12"/>
      <c r="M83" s="12"/>
      <c r="N83" s="12"/>
      <c r="O83" s="12"/>
      <c r="P83" s="12"/>
      <c r="Q83" s="12"/>
      <c r="R83" s="12"/>
      <c r="S83" s="12"/>
      <c r="T83" s="12"/>
      <c r="U83" s="12"/>
      <c r="V83" s="12"/>
      <c r="W83" s="12"/>
      <c r="X83" s="12"/>
      <c r="Y83" s="12"/>
      <c r="Z83" s="12"/>
    </row>
    <row r="84">
      <c r="A84" s="108" t="s">
        <v>144</v>
      </c>
      <c r="B84" s="109">
        <f>MAX( 0, ROUND((B82-5.5)/6))</f>
        <v>1</v>
      </c>
      <c r="C84" s="12"/>
      <c r="E84" s="12"/>
      <c r="F84" s="12"/>
      <c r="G84" s="12"/>
      <c r="H84" s="12"/>
      <c r="I84" s="12"/>
      <c r="J84" s="12"/>
      <c r="K84" s="12"/>
      <c r="L84" s="12"/>
      <c r="M84" s="12"/>
      <c r="N84" s="12"/>
      <c r="O84" s="12"/>
      <c r="P84" s="12"/>
      <c r="Q84" s="12"/>
      <c r="R84" s="12"/>
      <c r="S84" s="12"/>
      <c r="T84" s="12"/>
      <c r="U84" s="12"/>
      <c r="V84" s="12"/>
      <c r="W84" s="12"/>
      <c r="X84" s="12"/>
      <c r="Y84" s="12"/>
      <c r="Z84" s="12"/>
    </row>
    <row r="85">
      <c r="A85" s="1"/>
      <c r="C85" s="12"/>
      <c r="D85" s="12"/>
      <c r="E85" s="12"/>
      <c r="F85" s="12"/>
      <c r="G85" s="12"/>
      <c r="H85" s="12"/>
      <c r="I85" s="12"/>
      <c r="J85" s="12"/>
      <c r="K85" s="12"/>
      <c r="L85" s="12"/>
      <c r="M85" s="12"/>
      <c r="N85" s="12"/>
      <c r="O85" s="12"/>
      <c r="P85" s="12"/>
      <c r="Q85" s="12"/>
      <c r="R85" s="12"/>
      <c r="S85" s="12"/>
      <c r="T85" s="12"/>
      <c r="U85" s="12"/>
      <c r="V85" s="12"/>
      <c r="W85" s="12"/>
      <c r="X85" s="12"/>
      <c r="Y85" s="12"/>
      <c r="Z85" s="12"/>
    </row>
    <row r="86">
      <c r="A86" s="14" t="s">
        <v>145</v>
      </c>
      <c r="B86" s="16"/>
      <c r="C86" s="16"/>
      <c r="D86" s="16"/>
      <c r="E86" s="16"/>
      <c r="F86" s="16"/>
      <c r="G86" s="16"/>
      <c r="H86" s="16"/>
      <c r="I86" s="16"/>
      <c r="J86" s="12"/>
      <c r="K86" s="12"/>
      <c r="L86" s="12"/>
      <c r="M86" s="12"/>
      <c r="N86" s="12"/>
      <c r="O86" s="12"/>
      <c r="P86" s="12"/>
      <c r="Q86" s="12"/>
      <c r="R86" s="12"/>
      <c r="S86" s="12"/>
      <c r="T86" s="12"/>
      <c r="U86" s="12"/>
      <c r="V86" s="12"/>
      <c r="W86" s="12"/>
      <c r="X86" s="12"/>
      <c r="Y86" s="12"/>
      <c r="Z86" s="12"/>
    </row>
    <row r="87">
      <c r="J87" s="12"/>
      <c r="K87" s="12"/>
      <c r="L87" s="12"/>
      <c r="M87" s="12"/>
      <c r="N87" s="12"/>
      <c r="O87" s="12"/>
      <c r="P87" s="12"/>
      <c r="Q87" s="12"/>
      <c r="R87" s="12"/>
      <c r="S87" s="12"/>
      <c r="T87" s="12"/>
      <c r="U87" s="12"/>
      <c r="V87" s="12"/>
      <c r="W87" s="12"/>
      <c r="X87" s="12"/>
      <c r="Y87" s="12"/>
      <c r="Z87" s="12"/>
    </row>
    <row r="88">
      <c r="A88" s="1" t="s">
        <v>64</v>
      </c>
      <c r="B88" s="20">
        <v>12.0</v>
      </c>
      <c r="C88" s="12"/>
      <c r="D88" s="61" t="s">
        <v>146</v>
      </c>
      <c r="E88" s="68"/>
      <c r="F88" s="68"/>
      <c r="G88" s="68"/>
      <c r="H88" s="68"/>
      <c r="I88" s="110"/>
      <c r="J88" s="12"/>
      <c r="K88" s="12"/>
      <c r="L88" s="12"/>
      <c r="M88" s="12"/>
      <c r="N88" s="12"/>
      <c r="O88" s="12"/>
      <c r="P88" s="12"/>
      <c r="Q88" s="12"/>
      <c r="R88" s="12"/>
      <c r="S88" s="12"/>
      <c r="T88" s="12"/>
      <c r="U88" s="12"/>
      <c r="V88" s="12"/>
      <c r="W88" s="12"/>
      <c r="X88" s="12"/>
      <c r="Y88" s="12"/>
      <c r="Z88" s="12"/>
    </row>
    <row r="89">
      <c r="C89" s="12"/>
      <c r="D89" s="63" t="s">
        <v>147</v>
      </c>
      <c r="E89" s="73"/>
      <c r="F89" s="73"/>
      <c r="G89" s="73"/>
      <c r="H89" s="73"/>
      <c r="I89" s="111"/>
      <c r="J89" s="12"/>
      <c r="K89" s="12"/>
      <c r="L89" s="12"/>
      <c r="M89" s="12"/>
      <c r="N89" s="12"/>
      <c r="O89" s="12"/>
      <c r="P89" s="12"/>
      <c r="Q89" s="12"/>
      <c r="R89" s="12"/>
      <c r="S89" s="12"/>
      <c r="T89" s="12"/>
      <c r="U89" s="12"/>
      <c r="V89" s="12"/>
      <c r="W89" s="12"/>
      <c r="X89" s="12"/>
      <c r="Y89" s="12"/>
      <c r="Z89" s="12"/>
    </row>
    <row r="90">
      <c r="A90" s="76" t="s">
        <v>148</v>
      </c>
      <c r="B90" s="112">
        <f>IF(B88&gt;22, 30, IF(B88&gt;21, 28, IF(B88&gt;20, 25, IF(B88&gt;19, 22, IF(B88&gt;18, 19, IF(B88&gt;17, 15, IF(B88&gt;16, 12, IF(B88&gt;15, 9, IF(B88&gt;14, 6, 1)))))))))</f>
        <v>1</v>
      </c>
      <c r="C90" s="12"/>
      <c r="F90" s="12"/>
      <c r="G90" s="12"/>
      <c r="H90" s="12"/>
      <c r="I90" s="12"/>
      <c r="J90" s="12"/>
      <c r="K90" s="12"/>
      <c r="L90" s="12"/>
      <c r="M90" s="12"/>
      <c r="N90" s="12"/>
      <c r="O90" s="12"/>
      <c r="P90" s="12"/>
      <c r="Q90" s="12"/>
      <c r="R90" s="12"/>
      <c r="S90" s="12"/>
      <c r="T90" s="12"/>
      <c r="U90" s="12"/>
      <c r="V90" s="12"/>
      <c r="W90" s="12"/>
      <c r="X90" s="12"/>
      <c r="Y90" s="12"/>
      <c r="Z90" s="12"/>
    </row>
    <row r="91">
      <c r="A91" s="1"/>
      <c r="C91" s="12"/>
      <c r="D91" s="61" t="s">
        <v>149</v>
      </c>
      <c r="E91" s="68"/>
      <c r="F91" s="68"/>
      <c r="G91" s="68"/>
      <c r="H91" s="68"/>
      <c r="I91" s="110"/>
      <c r="J91" s="12"/>
      <c r="K91" s="12"/>
      <c r="L91" s="12"/>
      <c r="M91" s="12"/>
      <c r="N91" s="12"/>
      <c r="O91" s="12"/>
      <c r="P91" s="12"/>
      <c r="Q91" s="12"/>
      <c r="R91" s="12"/>
      <c r="S91" s="12"/>
      <c r="T91" s="12"/>
      <c r="U91" s="12"/>
      <c r="V91" s="12"/>
      <c r="W91" s="12"/>
      <c r="X91" s="12"/>
      <c r="Y91" s="12"/>
      <c r="Z91" s="12"/>
    </row>
    <row r="92">
      <c r="A92" s="1"/>
      <c r="C92" s="12"/>
      <c r="D92" s="96" t="s">
        <v>150</v>
      </c>
      <c r="I92" s="113"/>
      <c r="J92" s="12"/>
      <c r="K92" s="12"/>
      <c r="L92" s="12"/>
      <c r="M92" s="12"/>
      <c r="N92" s="12"/>
      <c r="O92" s="12"/>
      <c r="P92" s="12"/>
      <c r="Q92" s="12"/>
      <c r="R92" s="12"/>
      <c r="S92" s="12"/>
      <c r="T92" s="12"/>
      <c r="U92" s="12"/>
      <c r="V92" s="12"/>
      <c r="W92" s="12"/>
      <c r="X92" s="12"/>
      <c r="Y92" s="12"/>
      <c r="Z92" s="12"/>
    </row>
    <row r="93">
      <c r="D93" s="96" t="s">
        <v>151</v>
      </c>
      <c r="I93" s="113"/>
      <c r="J93" s="12"/>
      <c r="K93" s="12"/>
      <c r="L93" s="12"/>
      <c r="M93" s="12"/>
      <c r="N93" s="12"/>
      <c r="O93" s="12"/>
      <c r="P93" s="12"/>
      <c r="Q93" s="12"/>
      <c r="R93" s="12"/>
      <c r="S93" s="12"/>
      <c r="T93" s="12"/>
      <c r="U93" s="12"/>
      <c r="V93" s="12"/>
      <c r="W93" s="12"/>
      <c r="X93" s="12"/>
      <c r="Y93" s="12"/>
      <c r="Z93" s="12"/>
    </row>
    <row r="94">
      <c r="D94" s="96" t="s">
        <v>152</v>
      </c>
      <c r="I94" s="113"/>
      <c r="J94" s="12"/>
      <c r="K94" s="12"/>
      <c r="L94" s="12"/>
      <c r="M94" s="12"/>
      <c r="N94" s="12"/>
      <c r="O94" s="12"/>
      <c r="P94" s="12"/>
      <c r="Q94" s="12"/>
      <c r="R94" s="12"/>
      <c r="S94" s="12"/>
      <c r="T94" s="12"/>
      <c r="U94" s="12"/>
      <c r="V94" s="12"/>
      <c r="W94" s="12"/>
      <c r="X94" s="12"/>
      <c r="Y94" s="12"/>
      <c r="Z94" s="12"/>
    </row>
    <row r="95">
      <c r="D95" s="96" t="s">
        <v>153</v>
      </c>
      <c r="I95" s="113"/>
      <c r="J95" s="12"/>
      <c r="K95" s="12"/>
      <c r="L95" s="12"/>
      <c r="M95" s="12"/>
      <c r="N95" s="12"/>
      <c r="O95" s="12"/>
      <c r="P95" s="12"/>
      <c r="Q95" s="12"/>
      <c r="R95" s="12"/>
      <c r="S95" s="12"/>
      <c r="T95" s="12"/>
      <c r="U95" s="12"/>
      <c r="V95" s="12"/>
      <c r="W95" s="12"/>
      <c r="X95" s="12"/>
      <c r="Y95" s="12"/>
      <c r="Z95" s="12"/>
    </row>
    <row r="96">
      <c r="D96" s="96" t="s">
        <v>154</v>
      </c>
      <c r="I96" s="113"/>
      <c r="J96" s="12"/>
      <c r="K96" s="12"/>
      <c r="L96" s="12"/>
      <c r="M96" s="12"/>
      <c r="N96" s="12"/>
      <c r="O96" s="12"/>
      <c r="P96" s="12"/>
      <c r="Q96" s="12"/>
      <c r="R96" s="12"/>
      <c r="S96" s="12"/>
      <c r="T96" s="12"/>
      <c r="U96" s="12"/>
      <c r="V96" s="12"/>
      <c r="W96" s="12"/>
      <c r="X96" s="12"/>
      <c r="Y96" s="12"/>
      <c r="Z96" s="12"/>
    </row>
    <row r="97">
      <c r="D97" s="114"/>
      <c r="E97" s="115"/>
      <c r="F97" s="115"/>
      <c r="G97" s="115"/>
      <c r="H97" s="115"/>
      <c r="I97" s="116"/>
      <c r="J97" s="12"/>
      <c r="K97" s="12"/>
      <c r="L97" s="12"/>
      <c r="M97" s="12"/>
      <c r="N97" s="12"/>
      <c r="O97" s="12"/>
      <c r="P97" s="12"/>
      <c r="Q97" s="12"/>
      <c r="R97" s="12"/>
      <c r="S97" s="12"/>
      <c r="T97" s="12"/>
      <c r="U97" s="12"/>
      <c r="V97" s="12"/>
      <c r="W97" s="12"/>
      <c r="X97" s="12"/>
      <c r="Y97" s="12"/>
      <c r="Z97" s="12"/>
    </row>
    <row r="98">
      <c r="D98" s="96" t="s">
        <v>155</v>
      </c>
      <c r="I98" s="113"/>
      <c r="J98" s="12"/>
      <c r="K98" s="12"/>
      <c r="L98" s="12"/>
      <c r="M98" s="12"/>
      <c r="N98" s="12"/>
      <c r="O98" s="12"/>
      <c r="P98" s="12"/>
      <c r="Q98" s="12"/>
      <c r="R98" s="12"/>
      <c r="S98" s="12"/>
      <c r="T98" s="12"/>
      <c r="U98" s="12"/>
      <c r="V98" s="12"/>
      <c r="W98" s="12"/>
      <c r="X98" s="12"/>
      <c r="Y98" s="12"/>
      <c r="Z98" s="12"/>
    </row>
    <row r="99">
      <c r="A99" s="1"/>
      <c r="C99" s="12"/>
      <c r="D99" s="96" t="s">
        <v>156</v>
      </c>
      <c r="I99" s="113"/>
      <c r="J99" s="12"/>
      <c r="K99" s="12"/>
      <c r="L99" s="12"/>
      <c r="M99" s="12"/>
      <c r="N99" s="12"/>
      <c r="O99" s="12"/>
      <c r="P99" s="12"/>
      <c r="Q99" s="12"/>
      <c r="R99" s="12"/>
      <c r="S99" s="12"/>
      <c r="T99" s="12"/>
      <c r="U99" s="12"/>
      <c r="V99" s="12"/>
      <c r="W99" s="12"/>
      <c r="X99" s="12"/>
      <c r="Y99" s="12"/>
      <c r="Z99" s="12"/>
    </row>
    <row r="100">
      <c r="A100" s="1"/>
      <c r="C100" s="12"/>
      <c r="D100" s="96" t="s">
        <v>157</v>
      </c>
      <c r="I100" s="113"/>
      <c r="J100" s="12"/>
      <c r="K100" s="12"/>
      <c r="L100" s="12"/>
      <c r="M100" s="12"/>
      <c r="N100" s="12"/>
      <c r="O100" s="12"/>
      <c r="P100" s="12"/>
      <c r="Q100" s="12"/>
      <c r="R100" s="12"/>
      <c r="S100" s="12"/>
      <c r="T100" s="12"/>
      <c r="U100" s="12"/>
      <c r="V100" s="12"/>
      <c r="W100" s="12"/>
      <c r="X100" s="12"/>
      <c r="Y100" s="12"/>
      <c r="Z100" s="12"/>
    </row>
    <row r="101">
      <c r="A101" s="1"/>
      <c r="C101" s="12"/>
      <c r="D101" s="63" t="s">
        <v>158</v>
      </c>
      <c r="E101" s="73"/>
      <c r="F101" s="73"/>
      <c r="G101" s="73"/>
      <c r="H101" s="73"/>
      <c r="I101" s="111"/>
      <c r="J101" s="12"/>
      <c r="K101" s="12"/>
      <c r="L101" s="12"/>
      <c r="M101" s="12"/>
      <c r="N101" s="12"/>
      <c r="O101" s="12"/>
      <c r="P101" s="12"/>
      <c r="Q101" s="12"/>
      <c r="R101" s="12"/>
      <c r="S101" s="12"/>
      <c r="T101" s="12"/>
      <c r="U101" s="12"/>
      <c r="V101" s="12"/>
      <c r="W101" s="12"/>
      <c r="X101" s="12"/>
      <c r="Y101" s="12"/>
      <c r="Z101" s="12"/>
    </row>
    <row r="102">
      <c r="A102" s="1"/>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c r="A103" s="14" t="s">
        <v>159</v>
      </c>
      <c r="B103" s="90"/>
      <c r="C103" s="16"/>
      <c r="D103" s="16"/>
      <c r="E103" s="16"/>
      <c r="F103" s="16"/>
      <c r="G103" s="16"/>
      <c r="H103" s="16"/>
      <c r="I103" s="16"/>
      <c r="J103" s="12"/>
      <c r="K103" s="12"/>
      <c r="L103" s="12"/>
      <c r="M103" s="12"/>
      <c r="N103" s="12"/>
      <c r="O103" s="12"/>
      <c r="P103" s="12"/>
      <c r="Q103" s="12"/>
      <c r="R103" s="12"/>
      <c r="S103" s="12"/>
      <c r="T103" s="12"/>
      <c r="U103" s="12"/>
      <c r="V103" s="12"/>
      <c r="W103" s="12"/>
      <c r="X103" s="12"/>
      <c r="Y103" s="12"/>
      <c r="Z103" s="12"/>
    </row>
    <row r="104">
      <c r="A104" s="1"/>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c r="A105" s="1" t="s">
        <v>160</v>
      </c>
      <c r="B105" s="105">
        <v>0.0</v>
      </c>
      <c r="C105" s="12"/>
      <c r="J105" s="12"/>
      <c r="K105" s="12"/>
      <c r="L105" s="12"/>
      <c r="M105" s="12"/>
      <c r="N105" s="12"/>
      <c r="O105" s="12"/>
      <c r="P105" s="12"/>
      <c r="Q105" s="12"/>
      <c r="R105" s="12"/>
      <c r="S105" s="12"/>
      <c r="T105" s="12"/>
      <c r="U105" s="12"/>
      <c r="V105" s="12"/>
      <c r="W105" s="12"/>
      <c r="X105" s="12"/>
      <c r="Y105" s="12"/>
      <c r="Z105" s="12"/>
    </row>
    <row r="106">
      <c r="A106" s="1" t="s">
        <v>161</v>
      </c>
      <c r="B106" s="117">
        <v>0.0</v>
      </c>
      <c r="C106" s="12"/>
      <c r="J106" s="12"/>
      <c r="K106" s="12"/>
      <c r="L106" s="12"/>
      <c r="M106" s="12"/>
      <c r="N106" s="12"/>
      <c r="O106" s="12"/>
      <c r="P106" s="12"/>
      <c r="Q106" s="12"/>
      <c r="R106" s="12"/>
      <c r="S106" s="12"/>
      <c r="T106" s="12"/>
      <c r="U106" s="12"/>
      <c r="V106" s="12"/>
      <c r="W106" s="12"/>
      <c r="X106" s="12"/>
      <c r="Y106" s="12"/>
      <c r="Z106" s="12"/>
    </row>
    <row r="107">
      <c r="A107" s="1"/>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c r="A108" s="1" t="s">
        <v>162</v>
      </c>
      <c r="B108" s="118">
        <f>B32</f>
        <v>18</v>
      </c>
      <c r="C108" s="25"/>
      <c r="D108" s="25"/>
      <c r="E108" s="25"/>
      <c r="F108" s="12"/>
      <c r="G108" s="12"/>
      <c r="H108" s="12"/>
      <c r="I108" s="12"/>
      <c r="J108" s="12"/>
      <c r="K108" s="12"/>
      <c r="L108" s="12"/>
      <c r="M108" s="12"/>
      <c r="N108" s="12"/>
      <c r="O108" s="12"/>
      <c r="P108" s="12"/>
      <c r="Q108" s="12"/>
      <c r="R108" s="12"/>
      <c r="S108" s="12"/>
      <c r="T108" s="12"/>
      <c r="U108" s="12"/>
      <c r="V108" s="12"/>
      <c r="W108" s="12"/>
      <c r="X108" s="12"/>
      <c r="Y108" s="12"/>
      <c r="Z108" s="12"/>
    </row>
    <row r="109">
      <c r="A109" s="1" t="s">
        <v>163</v>
      </c>
      <c r="B109" s="119">
        <v>0.0</v>
      </c>
      <c r="C109" s="25"/>
      <c r="D109" s="61" t="s">
        <v>164</v>
      </c>
      <c r="E109" s="120"/>
      <c r="F109" s="120"/>
      <c r="G109" s="120"/>
      <c r="H109" s="120"/>
      <c r="I109" s="121"/>
      <c r="J109" s="12"/>
      <c r="K109" s="12"/>
      <c r="L109" s="12"/>
      <c r="M109" s="12"/>
      <c r="N109" s="12"/>
      <c r="O109" s="12"/>
      <c r="P109" s="12"/>
      <c r="Q109" s="12"/>
      <c r="R109" s="12"/>
      <c r="S109" s="12"/>
      <c r="T109" s="12"/>
      <c r="U109" s="12"/>
      <c r="V109" s="12"/>
      <c r="W109" s="12"/>
      <c r="X109" s="12"/>
      <c r="Y109" s="12"/>
      <c r="Z109" s="12"/>
    </row>
    <row r="110">
      <c r="A110" s="1" t="s">
        <v>165</v>
      </c>
      <c r="B110" s="122">
        <v>0.0</v>
      </c>
      <c r="C110" s="25"/>
      <c r="D110" s="63" t="s">
        <v>166</v>
      </c>
      <c r="E110" s="123"/>
      <c r="F110" s="123"/>
      <c r="G110" s="123"/>
      <c r="H110" s="123"/>
      <c r="I110" s="124"/>
      <c r="J110" s="12"/>
      <c r="K110" s="12"/>
      <c r="L110" s="12"/>
      <c r="M110" s="12"/>
      <c r="N110" s="12"/>
      <c r="O110" s="12"/>
      <c r="P110" s="12"/>
      <c r="Q110" s="12"/>
      <c r="R110" s="12"/>
      <c r="S110" s="12"/>
      <c r="T110" s="12"/>
      <c r="U110" s="12"/>
      <c r="V110" s="12"/>
      <c r="W110" s="12"/>
      <c r="X110" s="12"/>
      <c r="Y110" s="12"/>
      <c r="Z110" s="12"/>
    </row>
    <row r="111">
      <c r="A111" s="18" t="s">
        <v>167</v>
      </c>
      <c r="B111" s="125">
        <v>1.0</v>
      </c>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c r="A112" s="18" t="s">
        <v>168</v>
      </c>
      <c r="B112" s="126">
        <v>1.0</v>
      </c>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c r="A113" s="18" t="s">
        <v>169</v>
      </c>
      <c r="B113" s="127">
        <f>(B108+B109+B165+IF(B22&lt;11, IF(B151&gt;0, IF(B147&gt;0, 2, 0), 0), 0)-B110)*B111/B112</f>
        <v>20</v>
      </c>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c r="A114" s="12"/>
      <c r="B114" s="12"/>
      <c r="C114" s="12"/>
      <c r="D114" s="128" t="s">
        <v>170</v>
      </c>
      <c r="E114" s="68"/>
      <c r="F114" s="68"/>
      <c r="G114" s="68"/>
      <c r="H114" s="68"/>
      <c r="I114" s="68"/>
      <c r="J114" s="12"/>
      <c r="K114" s="12"/>
      <c r="L114" s="12"/>
      <c r="M114" s="12"/>
      <c r="N114" s="12"/>
      <c r="O114" s="12"/>
      <c r="P114" s="12"/>
      <c r="Q114" s="12"/>
      <c r="R114" s="12"/>
      <c r="S114" s="12"/>
      <c r="T114" s="12"/>
      <c r="U114" s="12"/>
      <c r="V114" s="12"/>
      <c r="W114" s="12"/>
      <c r="X114" s="12"/>
      <c r="Y114" s="12"/>
      <c r="Z114" s="12"/>
    </row>
    <row r="115">
      <c r="A115" s="18" t="s">
        <v>171</v>
      </c>
      <c r="B115" s="129">
        <f>B44</f>
        <v>33</v>
      </c>
      <c r="C115" s="12"/>
      <c r="D115" s="130" t="s">
        <v>172</v>
      </c>
      <c r="E115" s="73"/>
      <c r="F115" s="73"/>
      <c r="G115" s="73"/>
      <c r="H115" s="73"/>
      <c r="I115" s="73"/>
      <c r="J115" s="12"/>
      <c r="K115" s="12"/>
      <c r="L115" s="12"/>
      <c r="M115" s="12"/>
      <c r="N115" s="12"/>
      <c r="O115" s="12"/>
      <c r="P115" s="12"/>
      <c r="Q115" s="12"/>
      <c r="R115" s="12"/>
      <c r="S115" s="12"/>
      <c r="T115" s="12"/>
      <c r="U115" s="12"/>
      <c r="V115" s="12"/>
      <c r="W115" s="12"/>
      <c r="X115" s="12"/>
      <c r="Y115" s="12"/>
      <c r="Z115" s="12"/>
    </row>
    <row r="116">
      <c r="A116" s="18" t="s">
        <v>163</v>
      </c>
      <c r="B116" s="105">
        <v>0.0</v>
      </c>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c r="A117" s="18" t="s">
        <v>165</v>
      </c>
      <c r="B117" s="106">
        <v>0.0</v>
      </c>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c r="A118" s="1" t="s">
        <v>167</v>
      </c>
      <c r="B118" s="106">
        <v>1.0</v>
      </c>
      <c r="C118" s="12"/>
      <c r="D118" s="12"/>
      <c r="E118" s="12"/>
      <c r="F118" s="25"/>
      <c r="G118" s="12"/>
      <c r="H118" s="12"/>
      <c r="I118" s="12"/>
      <c r="J118" s="12"/>
      <c r="K118" s="12"/>
      <c r="L118" s="12"/>
      <c r="M118" s="12"/>
      <c r="N118" s="12"/>
      <c r="O118" s="12"/>
      <c r="P118" s="12"/>
      <c r="Q118" s="12"/>
      <c r="R118" s="12"/>
      <c r="S118" s="12"/>
      <c r="T118" s="12"/>
      <c r="U118" s="12"/>
      <c r="V118" s="12"/>
      <c r="W118" s="12"/>
      <c r="X118" s="12"/>
      <c r="Y118" s="12"/>
      <c r="Z118" s="12"/>
    </row>
    <row r="119">
      <c r="A119" s="1" t="s">
        <v>168</v>
      </c>
      <c r="B119" s="107">
        <v>1.0</v>
      </c>
      <c r="C119" s="25"/>
      <c r="J119" s="12"/>
      <c r="K119" s="12"/>
      <c r="L119" s="12"/>
      <c r="M119" s="12"/>
      <c r="N119" s="12"/>
      <c r="O119" s="12"/>
      <c r="P119" s="12"/>
      <c r="Q119" s="12"/>
      <c r="R119" s="12"/>
      <c r="S119" s="12"/>
      <c r="T119" s="12"/>
      <c r="U119" s="12"/>
      <c r="V119" s="12"/>
      <c r="W119" s="12"/>
      <c r="X119" s="12"/>
      <c r="Y119" s="12"/>
      <c r="Z119" s="12"/>
    </row>
    <row r="120">
      <c r="A120" s="1" t="s">
        <v>173</v>
      </c>
      <c r="B120" s="75">
        <f>((B115+B116+(3*B105)+(IF(B22&lt;5, 10*B106, IF(B22&lt;11, 20*B106, 30*B106)))-B117)*B53*B118/B119)</f>
        <v>33</v>
      </c>
      <c r="C120" s="21"/>
      <c r="J120" s="12"/>
      <c r="K120" s="12"/>
      <c r="L120" s="12"/>
      <c r="M120" s="12"/>
      <c r="N120" s="12"/>
      <c r="O120" s="12"/>
      <c r="P120" s="12"/>
      <c r="Q120" s="12"/>
      <c r="R120" s="12"/>
      <c r="S120" s="12"/>
      <c r="T120" s="12"/>
      <c r="U120" s="12"/>
      <c r="V120" s="12"/>
      <c r="W120" s="12"/>
      <c r="X120" s="12"/>
      <c r="Y120" s="12"/>
      <c r="Z120" s="12"/>
    </row>
    <row r="121">
      <c r="A121" s="12"/>
      <c r="B121" s="12"/>
      <c r="C121" s="131"/>
      <c r="D121" s="131"/>
      <c r="E121" s="12"/>
      <c r="F121" s="25"/>
      <c r="G121" s="12"/>
      <c r="H121" s="12"/>
      <c r="I121" s="12"/>
      <c r="J121" s="12"/>
      <c r="K121" s="12"/>
      <c r="L121" s="12"/>
      <c r="M121" s="12"/>
      <c r="N121" s="12"/>
      <c r="O121" s="12"/>
      <c r="P121" s="12"/>
      <c r="Q121" s="12"/>
      <c r="R121" s="12"/>
      <c r="S121" s="12"/>
      <c r="T121" s="12"/>
      <c r="U121" s="12"/>
      <c r="V121" s="12"/>
      <c r="W121" s="12"/>
      <c r="X121" s="12"/>
      <c r="Y121" s="12"/>
      <c r="Z121" s="12"/>
    </row>
    <row r="122">
      <c r="A122" s="1" t="s">
        <v>174</v>
      </c>
      <c r="B122" s="132">
        <f>B82</f>
        <v>11</v>
      </c>
      <c r="C122" s="131"/>
      <c r="D122" s="133"/>
      <c r="E122" s="12"/>
      <c r="F122" s="25"/>
      <c r="G122" s="12"/>
      <c r="H122" s="12"/>
      <c r="I122" s="12"/>
      <c r="J122" s="12"/>
      <c r="K122" s="12"/>
      <c r="L122" s="12"/>
      <c r="M122" s="12"/>
      <c r="N122" s="12"/>
      <c r="O122" s="12"/>
      <c r="P122" s="12"/>
      <c r="Q122" s="12"/>
      <c r="R122" s="12"/>
      <c r="S122" s="12"/>
      <c r="T122" s="12"/>
      <c r="U122" s="12"/>
      <c r="V122" s="12"/>
      <c r="W122" s="12"/>
      <c r="X122" s="12"/>
      <c r="Y122" s="12"/>
      <c r="Z122" s="12"/>
    </row>
    <row r="123">
      <c r="A123" s="1" t="s">
        <v>163</v>
      </c>
      <c r="B123" s="105">
        <v>0.0</v>
      </c>
      <c r="C123" s="133"/>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c r="A124" s="1" t="s">
        <v>165</v>
      </c>
      <c r="B124" s="134">
        <v>0.0</v>
      </c>
      <c r="C124" s="25"/>
      <c r="D124" s="25"/>
      <c r="E124" s="25"/>
      <c r="F124" s="12"/>
      <c r="G124" s="12"/>
      <c r="H124" s="12"/>
      <c r="I124" s="12"/>
      <c r="J124" s="12"/>
      <c r="K124" s="12"/>
      <c r="L124" s="12"/>
      <c r="M124" s="12"/>
      <c r="N124" s="12"/>
      <c r="O124" s="12"/>
      <c r="P124" s="12"/>
      <c r="Q124" s="12"/>
      <c r="R124" s="12"/>
      <c r="S124" s="12"/>
      <c r="T124" s="12"/>
      <c r="U124" s="12"/>
      <c r="V124" s="12"/>
      <c r="W124" s="12"/>
      <c r="X124" s="12"/>
      <c r="Y124" s="12"/>
      <c r="Z124" s="12"/>
    </row>
    <row r="125">
      <c r="A125" s="1" t="s">
        <v>167</v>
      </c>
      <c r="B125" s="135">
        <v>1.0</v>
      </c>
      <c r="C125" s="25"/>
      <c r="D125" s="25"/>
      <c r="E125" s="25"/>
      <c r="F125" s="12"/>
      <c r="G125" s="12"/>
      <c r="H125" s="12"/>
      <c r="I125" s="12"/>
      <c r="J125" s="12"/>
      <c r="K125" s="12"/>
      <c r="L125" s="12"/>
      <c r="M125" s="12"/>
      <c r="N125" s="12"/>
      <c r="O125" s="12"/>
      <c r="P125" s="12"/>
      <c r="Q125" s="12"/>
      <c r="R125" s="12"/>
      <c r="S125" s="12"/>
      <c r="T125" s="12"/>
      <c r="U125" s="12"/>
      <c r="V125" s="12"/>
      <c r="W125" s="12"/>
      <c r="X125" s="12"/>
      <c r="Y125" s="12"/>
      <c r="Z125" s="12"/>
    </row>
    <row r="126">
      <c r="A126" s="1" t="s">
        <v>175</v>
      </c>
      <c r="B126" s="107">
        <v>1.0</v>
      </c>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c r="A127" s="1" t="s">
        <v>176</v>
      </c>
      <c r="B127" s="136">
        <f>(B122+B123-B124)*B125/B126</f>
        <v>11</v>
      </c>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c r="A129" s="18" t="s">
        <v>177</v>
      </c>
      <c r="B129" s="129">
        <f>B59</f>
        <v>4</v>
      </c>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c r="A130" s="1" t="s">
        <v>163</v>
      </c>
      <c r="B130" s="105">
        <v>0.0</v>
      </c>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c r="A131" s="1" t="s">
        <v>165</v>
      </c>
      <c r="B131" s="106">
        <v>0.0</v>
      </c>
      <c r="C131" s="12"/>
      <c r="D131" s="12"/>
      <c r="E131" s="12"/>
      <c r="F131" s="25"/>
      <c r="G131" s="12"/>
      <c r="H131" s="12"/>
      <c r="I131" s="12"/>
      <c r="J131" s="12"/>
      <c r="K131" s="12"/>
      <c r="L131" s="12"/>
      <c r="M131" s="12"/>
      <c r="N131" s="12"/>
      <c r="O131" s="12"/>
      <c r="P131" s="12"/>
      <c r="Q131" s="12"/>
      <c r="R131" s="12"/>
      <c r="S131" s="12"/>
      <c r="T131" s="12"/>
      <c r="U131" s="12"/>
      <c r="V131" s="12"/>
      <c r="W131" s="12"/>
      <c r="X131" s="12"/>
      <c r="Y131" s="12"/>
      <c r="Z131" s="12"/>
    </row>
    <row r="132">
      <c r="A132" s="1" t="s">
        <v>167</v>
      </c>
      <c r="B132" s="106">
        <v>1.0</v>
      </c>
      <c r="C132" s="12"/>
      <c r="D132" s="12"/>
      <c r="E132" s="12"/>
      <c r="F132" s="18"/>
      <c r="G132" s="12"/>
      <c r="H132" s="12"/>
      <c r="I132" s="12"/>
      <c r="J132" s="12"/>
      <c r="K132" s="12"/>
      <c r="L132" s="12"/>
      <c r="M132" s="12"/>
      <c r="N132" s="12"/>
      <c r="O132" s="12"/>
      <c r="P132" s="12"/>
      <c r="Q132" s="12"/>
      <c r="R132" s="12"/>
      <c r="S132" s="12"/>
      <c r="T132" s="12"/>
      <c r="U132" s="12"/>
      <c r="V132" s="12"/>
      <c r="W132" s="12"/>
      <c r="X132" s="12"/>
      <c r="Y132" s="12"/>
      <c r="Z132" s="12"/>
    </row>
    <row r="133">
      <c r="A133" s="1" t="s">
        <v>168</v>
      </c>
      <c r="B133" s="107">
        <v>1.0</v>
      </c>
      <c r="C133" s="12"/>
      <c r="D133" s="12"/>
      <c r="E133" s="12"/>
      <c r="F133" s="131"/>
      <c r="G133" s="25"/>
      <c r="H133" s="12"/>
      <c r="I133" s="12"/>
      <c r="J133" s="12"/>
      <c r="K133" s="12"/>
      <c r="L133" s="12"/>
      <c r="M133" s="12"/>
      <c r="N133" s="12"/>
      <c r="O133" s="12"/>
      <c r="P133" s="12"/>
      <c r="Q133" s="12"/>
      <c r="R133" s="12"/>
      <c r="S133" s="12"/>
      <c r="T133" s="12"/>
      <c r="U133" s="12"/>
      <c r="V133" s="12"/>
      <c r="W133" s="12"/>
      <c r="X133" s="12"/>
      <c r="Y133" s="12"/>
      <c r="Z133" s="12"/>
    </row>
    <row r="134">
      <c r="A134" s="1" t="s">
        <v>178</v>
      </c>
      <c r="B134" s="127">
        <f>(B129+B130-B131)*B132/B133</f>
        <v>4</v>
      </c>
      <c r="C134" s="12"/>
      <c r="D134" s="12"/>
      <c r="E134" s="12"/>
      <c r="F134" s="131"/>
      <c r="G134" s="27"/>
      <c r="H134" s="12"/>
      <c r="I134" s="12"/>
      <c r="J134" s="12"/>
      <c r="K134" s="12"/>
      <c r="L134" s="12"/>
      <c r="M134" s="12"/>
      <c r="N134" s="12"/>
      <c r="O134" s="12"/>
      <c r="P134" s="12"/>
      <c r="Q134" s="12"/>
      <c r="R134" s="12"/>
      <c r="S134" s="12"/>
      <c r="T134" s="12"/>
      <c r="U134" s="12"/>
      <c r="V134" s="12"/>
      <c r="W134" s="12"/>
      <c r="X134" s="12"/>
      <c r="Y134" s="12"/>
      <c r="Z134" s="12"/>
    </row>
    <row r="135">
      <c r="A135" s="12"/>
      <c r="B135" s="12"/>
      <c r="C135" s="12"/>
      <c r="D135" s="12"/>
      <c r="E135" s="12"/>
      <c r="F135" s="133"/>
      <c r="G135" s="27"/>
      <c r="H135" s="12"/>
      <c r="I135" s="12"/>
      <c r="J135" s="12"/>
      <c r="K135" s="12"/>
      <c r="L135" s="12"/>
      <c r="M135" s="12"/>
      <c r="N135" s="12"/>
      <c r="O135" s="12"/>
      <c r="P135" s="12"/>
      <c r="Q135" s="12"/>
      <c r="R135" s="12"/>
      <c r="S135" s="12"/>
      <c r="T135" s="12"/>
      <c r="U135" s="12"/>
      <c r="V135" s="12"/>
      <c r="W135" s="12"/>
      <c r="X135" s="12"/>
      <c r="Y135" s="12"/>
      <c r="Z135" s="12"/>
    </row>
    <row r="136">
      <c r="A136" s="1" t="s">
        <v>179</v>
      </c>
      <c r="B136" s="137">
        <f>B88</f>
        <v>12</v>
      </c>
      <c r="C136" s="12"/>
      <c r="D136" s="12"/>
      <c r="E136" s="12"/>
      <c r="F136" s="25"/>
      <c r="G136" s="25"/>
      <c r="H136" s="12"/>
      <c r="I136" s="12"/>
      <c r="J136" s="12"/>
      <c r="K136" s="12"/>
      <c r="L136" s="12"/>
      <c r="M136" s="12"/>
      <c r="N136" s="12"/>
      <c r="O136" s="12"/>
      <c r="P136" s="12"/>
      <c r="Q136" s="12"/>
      <c r="R136" s="12"/>
      <c r="S136" s="12"/>
      <c r="T136" s="12"/>
      <c r="U136" s="12"/>
      <c r="V136" s="12"/>
      <c r="W136" s="12"/>
      <c r="X136" s="12"/>
      <c r="Y136" s="12"/>
      <c r="Z136" s="12"/>
    </row>
    <row r="137">
      <c r="A137" s="1" t="s">
        <v>163</v>
      </c>
      <c r="B137" s="105">
        <v>0.0</v>
      </c>
      <c r="C137" s="12"/>
      <c r="D137" s="12"/>
      <c r="E137" s="12"/>
      <c r="F137" s="25"/>
      <c r="G137" s="12"/>
      <c r="H137" s="12"/>
      <c r="I137" s="12"/>
      <c r="J137" s="12"/>
      <c r="K137" s="12"/>
      <c r="L137" s="12"/>
      <c r="M137" s="12"/>
      <c r="N137" s="12"/>
      <c r="O137" s="12"/>
      <c r="P137" s="12"/>
      <c r="Q137" s="12"/>
      <c r="R137" s="12"/>
      <c r="S137" s="12"/>
      <c r="T137" s="12"/>
      <c r="U137" s="12"/>
      <c r="V137" s="12"/>
      <c r="W137" s="12"/>
      <c r="X137" s="12"/>
      <c r="Y137" s="12"/>
      <c r="Z137" s="12"/>
    </row>
    <row r="138">
      <c r="A138" s="1" t="s">
        <v>165</v>
      </c>
      <c r="B138" s="106">
        <v>0.0</v>
      </c>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c r="A139" s="1" t="s">
        <v>167</v>
      </c>
      <c r="B139" s="106">
        <v>1.0</v>
      </c>
      <c r="C139" s="12"/>
      <c r="D139" s="12"/>
      <c r="E139" s="12"/>
      <c r="F139" s="12"/>
      <c r="G139" s="25"/>
      <c r="H139" s="25"/>
      <c r="I139" s="12"/>
      <c r="J139" s="12"/>
      <c r="K139" s="12"/>
      <c r="L139" s="12"/>
      <c r="M139" s="12"/>
      <c r="N139" s="12"/>
      <c r="O139" s="12"/>
      <c r="P139" s="12"/>
      <c r="Q139" s="12"/>
      <c r="R139" s="12"/>
      <c r="S139" s="12"/>
      <c r="T139" s="12"/>
      <c r="U139" s="12"/>
      <c r="V139" s="12"/>
      <c r="W139" s="12"/>
      <c r="X139" s="12"/>
      <c r="Y139" s="12"/>
      <c r="Z139" s="12"/>
    </row>
    <row r="140">
      <c r="A140" s="1" t="s">
        <v>168</v>
      </c>
      <c r="B140" s="107">
        <v>1.0</v>
      </c>
      <c r="C140" s="12"/>
      <c r="D140" s="12"/>
      <c r="E140" s="12"/>
      <c r="F140" s="12"/>
      <c r="G140" s="25"/>
      <c r="H140" s="25"/>
      <c r="I140" s="12"/>
      <c r="J140" s="12"/>
      <c r="K140" s="12"/>
      <c r="L140" s="12"/>
      <c r="M140" s="12"/>
      <c r="N140" s="12"/>
      <c r="O140" s="12"/>
      <c r="P140" s="12"/>
      <c r="Q140" s="12"/>
      <c r="R140" s="12"/>
      <c r="S140" s="12"/>
      <c r="T140" s="12"/>
      <c r="U140" s="12"/>
      <c r="V140" s="12"/>
      <c r="W140" s="12"/>
      <c r="X140" s="12"/>
      <c r="Y140" s="12"/>
      <c r="Z140" s="12"/>
    </row>
    <row r="141">
      <c r="A141" s="1" t="s">
        <v>180</v>
      </c>
      <c r="B141" s="127">
        <f>(B136+B137-B138)*B139/B140</f>
        <v>12</v>
      </c>
      <c r="C141" s="12"/>
      <c r="D141" s="12"/>
      <c r="E141" s="12"/>
      <c r="F141" s="12"/>
      <c r="G141" s="25"/>
      <c r="H141" s="25"/>
      <c r="I141" s="12"/>
      <c r="J141" s="12"/>
      <c r="K141" s="12"/>
      <c r="L141" s="12"/>
      <c r="M141" s="12"/>
      <c r="N141" s="12"/>
      <c r="O141" s="12"/>
      <c r="P141" s="12"/>
      <c r="Q141" s="12"/>
      <c r="R141" s="12"/>
      <c r="S141" s="12"/>
      <c r="T141" s="12"/>
      <c r="U141" s="12"/>
      <c r="V141" s="12"/>
      <c r="W141" s="12"/>
      <c r="X141" s="12"/>
      <c r="Y141" s="12"/>
      <c r="Z141" s="12"/>
    </row>
    <row r="142">
      <c r="F142" s="12"/>
      <c r="G142" s="21"/>
      <c r="H142" s="27"/>
      <c r="I142" s="12"/>
      <c r="J142" s="12"/>
      <c r="K142" s="12"/>
      <c r="L142" s="12"/>
      <c r="M142" s="12"/>
      <c r="N142" s="12"/>
      <c r="O142" s="12"/>
      <c r="P142" s="12"/>
      <c r="Q142" s="12"/>
      <c r="R142" s="12"/>
      <c r="S142" s="12"/>
      <c r="T142" s="12"/>
      <c r="U142" s="12"/>
      <c r="V142" s="12"/>
      <c r="W142" s="12"/>
      <c r="X142" s="12"/>
      <c r="Y142" s="12"/>
      <c r="Z142" s="12"/>
    </row>
    <row r="143">
      <c r="A143" s="14" t="s">
        <v>181</v>
      </c>
      <c r="B143" s="138"/>
      <c r="C143" s="138"/>
      <c r="D143" s="138"/>
      <c r="E143" s="138"/>
      <c r="F143" s="52"/>
      <c r="G143" s="139"/>
      <c r="H143" s="52"/>
      <c r="I143" s="52"/>
      <c r="J143" s="12"/>
      <c r="K143" s="12"/>
      <c r="L143" s="12"/>
      <c r="M143" s="12"/>
      <c r="N143" s="12"/>
      <c r="O143" s="12"/>
      <c r="P143" s="12"/>
      <c r="Q143" s="12"/>
      <c r="R143" s="12"/>
      <c r="S143" s="12"/>
      <c r="T143" s="12"/>
      <c r="U143" s="12"/>
      <c r="V143" s="12"/>
      <c r="W143" s="12"/>
      <c r="X143" s="12"/>
      <c r="Y143" s="12"/>
      <c r="Z143" s="12"/>
    </row>
    <row r="144">
      <c r="F144" s="12"/>
      <c r="G144" s="21"/>
      <c r="H144" s="12"/>
      <c r="I144" s="12"/>
      <c r="J144" s="12"/>
      <c r="K144" s="12"/>
      <c r="L144" s="12"/>
      <c r="M144" s="12"/>
      <c r="N144" s="12"/>
      <c r="O144" s="12"/>
      <c r="P144" s="12"/>
      <c r="Q144" s="12"/>
      <c r="R144" s="12"/>
      <c r="S144" s="12"/>
      <c r="T144" s="12"/>
      <c r="U144" s="12"/>
      <c r="V144" s="12"/>
      <c r="W144" s="12"/>
      <c r="X144" s="12"/>
      <c r="Y144" s="12"/>
      <c r="Z144" s="12"/>
    </row>
    <row r="145">
      <c r="A145" s="1" t="s">
        <v>182</v>
      </c>
      <c r="B145" s="105">
        <v>25.0</v>
      </c>
      <c r="F145" s="12"/>
      <c r="G145" s="131"/>
      <c r="H145" s="12"/>
      <c r="I145" s="12"/>
      <c r="J145" s="12"/>
      <c r="K145" s="12"/>
      <c r="L145" s="12"/>
      <c r="M145" s="12"/>
      <c r="N145" s="12"/>
      <c r="O145" s="12"/>
      <c r="P145" s="12"/>
      <c r="Q145" s="12"/>
      <c r="R145" s="12"/>
      <c r="S145" s="12"/>
      <c r="T145" s="12"/>
      <c r="U145" s="12"/>
      <c r="V145" s="12"/>
      <c r="W145" s="12"/>
      <c r="X145" s="12"/>
      <c r="Y145" s="12"/>
      <c r="Z145" s="12"/>
    </row>
    <row r="146">
      <c r="A146" s="1" t="s">
        <v>183</v>
      </c>
      <c r="B146" s="106">
        <v>0.0</v>
      </c>
      <c r="F146" s="12"/>
      <c r="G146" s="133"/>
      <c r="H146" s="12"/>
      <c r="I146" s="12"/>
      <c r="J146" s="12"/>
      <c r="K146" s="12"/>
      <c r="L146" s="12"/>
      <c r="M146" s="12"/>
      <c r="N146" s="12"/>
      <c r="O146" s="12"/>
      <c r="P146" s="12"/>
      <c r="Q146" s="12"/>
      <c r="R146" s="12"/>
      <c r="S146" s="12"/>
      <c r="T146" s="12"/>
      <c r="U146" s="12"/>
      <c r="V146" s="12"/>
      <c r="W146" s="12"/>
      <c r="X146" s="12"/>
      <c r="Y146" s="12"/>
      <c r="Z146" s="12"/>
    </row>
    <row r="147">
      <c r="A147" s="1" t="s">
        <v>184</v>
      </c>
      <c r="B147" s="106">
        <v>0.0</v>
      </c>
      <c r="F147" s="12"/>
      <c r="G147" s="133"/>
      <c r="H147" s="12"/>
      <c r="I147" s="12"/>
      <c r="J147" s="12"/>
      <c r="K147" s="12"/>
      <c r="L147" s="12"/>
      <c r="M147" s="12"/>
      <c r="N147" s="12"/>
      <c r="O147" s="12"/>
      <c r="P147" s="12"/>
      <c r="Q147" s="12"/>
      <c r="R147" s="12"/>
      <c r="S147" s="12"/>
      <c r="T147" s="12"/>
      <c r="U147" s="12"/>
      <c r="V147" s="12"/>
      <c r="W147" s="12"/>
      <c r="X147" s="12"/>
      <c r="Y147" s="12"/>
      <c r="Z147" s="12"/>
    </row>
    <row r="148">
      <c r="A148" s="1" t="s">
        <v>185</v>
      </c>
      <c r="B148" s="106">
        <v>0.0</v>
      </c>
      <c r="F148" s="12"/>
      <c r="G148" s="133"/>
      <c r="H148" s="12"/>
      <c r="I148" s="12"/>
      <c r="J148" s="12"/>
      <c r="K148" s="12"/>
      <c r="L148" s="12"/>
      <c r="M148" s="12"/>
      <c r="N148" s="12"/>
      <c r="O148" s="12"/>
      <c r="P148" s="12"/>
      <c r="Q148" s="12"/>
      <c r="R148" s="12"/>
      <c r="S148" s="12"/>
      <c r="T148" s="12"/>
      <c r="U148" s="12"/>
      <c r="V148" s="12"/>
      <c r="W148" s="12"/>
      <c r="X148" s="12"/>
      <c r="Y148" s="12"/>
      <c r="Z148" s="12"/>
    </row>
    <row r="149">
      <c r="A149" s="1" t="s">
        <v>186</v>
      </c>
      <c r="B149" s="107">
        <v>0.0</v>
      </c>
      <c r="F149" s="12"/>
      <c r="G149" s="140"/>
      <c r="H149" s="12"/>
      <c r="I149" s="12"/>
      <c r="J149" s="12"/>
      <c r="K149" s="12"/>
      <c r="L149" s="12"/>
      <c r="M149" s="12"/>
      <c r="N149" s="12"/>
      <c r="O149" s="12"/>
      <c r="P149" s="12"/>
      <c r="Q149" s="12"/>
      <c r="R149" s="12"/>
      <c r="S149" s="12"/>
      <c r="T149" s="12"/>
      <c r="U149" s="12"/>
      <c r="V149" s="12"/>
      <c r="W149" s="12"/>
      <c r="X149" s="12"/>
      <c r="Y149" s="12"/>
      <c r="Z149" s="12"/>
    </row>
    <row r="150">
      <c r="F150" s="12"/>
      <c r="G150" s="12"/>
      <c r="H150" s="12"/>
      <c r="I150" s="12"/>
      <c r="J150" s="12"/>
      <c r="K150" s="12"/>
      <c r="L150" s="12"/>
      <c r="M150" s="12"/>
      <c r="N150" s="12"/>
      <c r="O150" s="12"/>
      <c r="P150" s="12"/>
      <c r="Q150" s="12"/>
      <c r="R150" s="12"/>
      <c r="S150" s="12"/>
      <c r="T150" s="12"/>
      <c r="U150" s="12"/>
      <c r="V150" s="12"/>
      <c r="W150" s="12"/>
      <c r="X150" s="12"/>
      <c r="Y150" s="12"/>
      <c r="Z150" s="12"/>
    </row>
    <row r="151">
      <c r="A151" s="1" t="s">
        <v>187</v>
      </c>
      <c r="B151" s="141"/>
      <c r="D151" s="67" t="s">
        <v>188</v>
      </c>
      <c r="E151" s="68"/>
      <c r="F151" s="68"/>
      <c r="G151" s="68"/>
      <c r="H151" s="68"/>
      <c r="I151" s="68"/>
      <c r="J151" s="12"/>
      <c r="K151" s="12"/>
      <c r="L151" s="12"/>
      <c r="M151" s="12"/>
      <c r="N151" s="12"/>
      <c r="O151" s="12"/>
      <c r="P151" s="12"/>
      <c r="Q151" s="12"/>
      <c r="R151" s="12"/>
      <c r="S151" s="12"/>
      <c r="T151" s="12"/>
      <c r="U151" s="12"/>
      <c r="V151" s="12"/>
      <c r="W151" s="12"/>
      <c r="X151" s="12"/>
      <c r="Y151" s="12"/>
      <c r="Z151" s="12"/>
    </row>
    <row r="152">
      <c r="A152" s="1" t="s">
        <v>189</v>
      </c>
      <c r="B152" s="142"/>
      <c r="D152" s="72" t="s">
        <v>190</v>
      </c>
      <c r="E152" s="73"/>
      <c r="F152" s="73"/>
      <c r="G152" s="73"/>
      <c r="H152" s="73"/>
      <c r="I152" s="73"/>
      <c r="J152" s="12"/>
      <c r="K152" s="12"/>
      <c r="L152" s="12"/>
      <c r="M152" s="12"/>
      <c r="N152" s="12"/>
      <c r="O152" s="12"/>
      <c r="P152" s="12"/>
      <c r="Q152" s="12"/>
      <c r="R152" s="12"/>
      <c r="S152" s="12"/>
      <c r="T152" s="12"/>
      <c r="U152" s="12"/>
      <c r="V152" s="12"/>
      <c r="W152" s="12"/>
      <c r="X152" s="12"/>
      <c r="Y152" s="12"/>
      <c r="Z152" s="12"/>
    </row>
    <row r="153">
      <c r="F153" s="12"/>
      <c r="G153" s="12"/>
      <c r="H153" s="12"/>
      <c r="I153" s="12"/>
      <c r="J153" s="12"/>
      <c r="K153" s="12"/>
      <c r="L153" s="12"/>
      <c r="M153" s="12"/>
      <c r="N153" s="12"/>
      <c r="O153" s="12"/>
      <c r="P153" s="12"/>
      <c r="Q153" s="12"/>
      <c r="R153" s="12"/>
      <c r="S153" s="12"/>
      <c r="T153" s="12"/>
      <c r="U153" s="12"/>
      <c r="V153" s="12"/>
      <c r="W153" s="12"/>
      <c r="X153" s="12"/>
      <c r="Y153" s="12"/>
      <c r="Z153" s="12"/>
    </row>
    <row r="154">
      <c r="F154" s="12"/>
      <c r="G154" s="12"/>
      <c r="H154" s="12"/>
      <c r="I154" s="12"/>
      <c r="J154" s="12"/>
      <c r="K154" s="12"/>
      <c r="L154" s="12"/>
      <c r="M154" s="12"/>
      <c r="N154" s="12"/>
      <c r="O154" s="12"/>
      <c r="P154" s="12"/>
      <c r="Q154" s="12"/>
      <c r="R154" s="12"/>
      <c r="S154" s="12"/>
      <c r="T154" s="12"/>
      <c r="U154" s="12"/>
      <c r="V154" s="12"/>
      <c r="W154" s="12"/>
      <c r="X154" s="12"/>
      <c r="Y154" s="12"/>
      <c r="Z154" s="12"/>
    </row>
    <row r="155">
      <c r="A155" s="14" t="s">
        <v>191</v>
      </c>
      <c r="B155" s="16"/>
      <c r="C155" s="14"/>
      <c r="D155" s="16"/>
      <c r="E155" s="16"/>
      <c r="F155" s="16"/>
      <c r="G155" s="16"/>
      <c r="H155" s="16"/>
      <c r="I155" s="16"/>
      <c r="J155" s="12"/>
      <c r="K155" s="12"/>
      <c r="L155" s="12"/>
      <c r="M155" s="12"/>
      <c r="N155" s="12"/>
      <c r="O155" s="12"/>
      <c r="P155" s="12"/>
      <c r="Q155" s="12"/>
      <c r="R155" s="12"/>
      <c r="S155" s="12"/>
      <c r="T155" s="12"/>
      <c r="U155" s="12"/>
      <c r="V155" s="12"/>
      <c r="W155" s="12"/>
      <c r="X155" s="12"/>
      <c r="Y155" s="12"/>
      <c r="Z155" s="12"/>
    </row>
    <row r="156">
      <c r="A156" s="1"/>
      <c r="C156" s="1"/>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c r="C157" s="67" t="s">
        <v>192</v>
      </c>
      <c r="D157" s="143" t="s">
        <v>193</v>
      </c>
      <c r="E157" s="12"/>
      <c r="F157" s="12"/>
      <c r="G157" s="12"/>
      <c r="H157" s="12"/>
      <c r="I157" s="12"/>
      <c r="J157" s="12"/>
      <c r="K157" s="12"/>
      <c r="L157" s="12"/>
      <c r="M157" s="12"/>
      <c r="N157" s="12"/>
      <c r="O157" s="12"/>
      <c r="P157" s="12"/>
      <c r="Q157" s="12"/>
      <c r="R157" s="12"/>
      <c r="S157" s="12"/>
      <c r="T157" s="12"/>
      <c r="U157" s="12"/>
      <c r="V157" s="12"/>
      <c r="W157" s="12"/>
      <c r="X157" s="12"/>
      <c r="Y157" s="12"/>
      <c r="Z157" s="12"/>
    </row>
    <row r="158">
      <c r="A158" s="1" t="s">
        <v>194</v>
      </c>
      <c r="B158" s="105"/>
      <c r="C158" s="144">
        <f>B23+C13</f>
        <v>4</v>
      </c>
      <c r="D158" s="145">
        <f t="shared" ref="D158:D163" si="4">C13</f>
        <v>2</v>
      </c>
      <c r="E158" s="12"/>
      <c r="F158" s="67" t="s">
        <v>195</v>
      </c>
      <c r="G158" s="68"/>
      <c r="H158" s="68"/>
      <c r="I158" s="110"/>
      <c r="J158" s="12"/>
      <c r="K158" s="12"/>
      <c r="L158" s="12"/>
      <c r="M158" s="12"/>
      <c r="N158" s="12"/>
      <c r="O158" s="12"/>
      <c r="P158" s="12"/>
      <c r="Q158" s="12"/>
      <c r="R158" s="12"/>
      <c r="S158" s="12"/>
      <c r="T158" s="12"/>
      <c r="U158" s="12"/>
      <c r="V158" s="12"/>
      <c r="W158" s="12"/>
      <c r="X158" s="12"/>
      <c r="Y158" s="12"/>
      <c r="Z158" s="12"/>
    </row>
    <row r="159">
      <c r="A159" s="1" t="s">
        <v>196</v>
      </c>
      <c r="B159" s="106"/>
      <c r="C159" s="144">
        <f>B23+C14</f>
        <v>2</v>
      </c>
      <c r="D159" s="145">
        <f t="shared" si="4"/>
        <v>0</v>
      </c>
      <c r="E159" s="12"/>
      <c r="F159" s="72" t="s">
        <v>197</v>
      </c>
      <c r="G159" s="73"/>
      <c r="H159" s="73"/>
      <c r="I159" s="111"/>
      <c r="J159" s="12"/>
      <c r="K159" s="12"/>
      <c r="L159" s="12"/>
      <c r="M159" s="12"/>
      <c r="N159" s="12"/>
      <c r="O159" s="12"/>
      <c r="P159" s="12"/>
      <c r="Q159" s="12"/>
      <c r="R159" s="12"/>
      <c r="S159" s="12"/>
      <c r="T159" s="12"/>
      <c r="U159" s="12"/>
      <c r="V159" s="12"/>
      <c r="W159" s="12"/>
      <c r="X159" s="12"/>
      <c r="Y159" s="12"/>
      <c r="Z159" s="12"/>
    </row>
    <row r="160">
      <c r="A160" s="1" t="s">
        <v>198</v>
      </c>
      <c r="B160" s="106"/>
      <c r="C160" s="144">
        <f>B23+C15</f>
        <v>3</v>
      </c>
      <c r="D160" s="146">
        <f t="shared" si="4"/>
        <v>1</v>
      </c>
      <c r="E160" s="12"/>
      <c r="G160" s="12"/>
      <c r="I160" s="12"/>
      <c r="J160" s="12"/>
      <c r="K160" s="12"/>
      <c r="L160" s="12"/>
      <c r="M160" s="12"/>
      <c r="N160" s="12"/>
      <c r="O160" s="12"/>
      <c r="P160" s="12"/>
      <c r="Q160" s="12"/>
      <c r="R160" s="12"/>
      <c r="S160" s="12"/>
      <c r="T160" s="12"/>
      <c r="U160" s="12"/>
      <c r="V160" s="12"/>
      <c r="W160" s="12"/>
      <c r="X160" s="12"/>
      <c r="Y160" s="12"/>
      <c r="Z160" s="12"/>
    </row>
    <row r="161">
      <c r="A161" s="1" t="s">
        <v>199</v>
      </c>
      <c r="B161" s="106"/>
      <c r="C161" s="144">
        <f>B23+C16</f>
        <v>-3</v>
      </c>
      <c r="D161" s="145">
        <f t="shared" si="4"/>
        <v>-5</v>
      </c>
      <c r="E161" s="12"/>
      <c r="F161" s="61" t="s">
        <v>200</v>
      </c>
      <c r="G161" s="68"/>
      <c r="H161" s="68"/>
      <c r="I161" s="110"/>
      <c r="J161" s="12"/>
      <c r="K161" s="12"/>
      <c r="L161" s="12"/>
      <c r="M161" s="12"/>
      <c r="N161" s="12"/>
      <c r="O161" s="12"/>
      <c r="P161" s="12"/>
      <c r="Q161" s="12"/>
      <c r="R161" s="12"/>
      <c r="S161" s="12"/>
      <c r="T161" s="12"/>
      <c r="U161" s="12"/>
      <c r="V161" s="12"/>
      <c r="W161" s="12"/>
      <c r="X161" s="12"/>
      <c r="Y161" s="12"/>
      <c r="Z161" s="12"/>
    </row>
    <row r="162">
      <c r="A162" s="1" t="s">
        <v>201</v>
      </c>
      <c r="B162" s="106"/>
      <c r="C162" s="144">
        <f>B23+C17</f>
        <v>-2</v>
      </c>
      <c r="D162" s="146">
        <f t="shared" si="4"/>
        <v>-4</v>
      </c>
      <c r="E162" s="12"/>
      <c r="F162" s="96" t="s">
        <v>202</v>
      </c>
      <c r="I162" s="113"/>
      <c r="J162" s="12"/>
      <c r="K162" s="12"/>
      <c r="L162" s="12"/>
      <c r="M162" s="12"/>
      <c r="N162" s="12"/>
      <c r="O162" s="12"/>
      <c r="P162" s="12"/>
      <c r="Q162" s="12"/>
      <c r="R162" s="12"/>
      <c r="S162" s="12"/>
      <c r="T162" s="12"/>
      <c r="U162" s="12"/>
      <c r="V162" s="12"/>
      <c r="W162" s="12"/>
      <c r="X162" s="12"/>
      <c r="Y162" s="12"/>
      <c r="Z162" s="12"/>
    </row>
    <row r="163">
      <c r="A163" s="1" t="s">
        <v>203</v>
      </c>
      <c r="B163" s="107"/>
      <c r="C163" s="147">
        <f>B23+C18</f>
        <v>-3</v>
      </c>
      <c r="D163" s="95">
        <f t="shared" si="4"/>
        <v>-5</v>
      </c>
      <c r="E163" s="12"/>
      <c r="F163" s="63" t="s">
        <v>204</v>
      </c>
      <c r="G163" s="123"/>
      <c r="H163" s="123"/>
      <c r="I163" s="124"/>
      <c r="J163" s="12"/>
      <c r="K163" s="12"/>
      <c r="L163" s="12"/>
      <c r="M163" s="12"/>
      <c r="N163" s="12"/>
      <c r="O163" s="12"/>
      <c r="P163" s="12"/>
      <c r="Q163" s="12"/>
      <c r="R163" s="12"/>
      <c r="S163" s="12"/>
      <c r="T163" s="12"/>
      <c r="U163" s="12"/>
      <c r="V163" s="12"/>
      <c r="W163" s="12"/>
      <c r="X163" s="12"/>
      <c r="Y163" s="12"/>
      <c r="Z163" s="12"/>
    </row>
    <row r="164">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c r="A165" s="1" t="s">
        <v>205</v>
      </c>
      <c r="B165" s="75">
        <f>IF((IF(B160&gt;D160, 1, 0)+IF(B158&gt;D158, 1, 0)+IF(B162&gt;D162, 1, 0)+IF(B161&gt;D161, 1, 0)+IF(B159&gt;D159, 1, 0)+IF(B163&gt;D163, 1, 0))&lt;3, 0, IF((IF(B160&gt;D160, 1, 0)+IF(B158&gt;D158, 1, 0)+IF(B162&gt;D162, 1, 0)+IF(B161&gt;D161, 1, 0)+IF(B159&gt;D159, 1, 0)+IF(B163&gt;D163, 1, 0))&lt;5, 2, 4))</f>
        <v>2</v>
      </c>
      <c r="C165" s="1"/>
      <c r="D165" s="12"/>
      <c r="E165" s="12"/>
      <c r="F165" s="1"/>
      <c r="H165" s="12"/>
      <c r="I165" s="12"/>
      <c r="J165" s="12"/>
      <c r="K165" s="12"/>
      <c r="L165" s="12"/>
      <c r="M165" s="12"/>
      <c r="N165" s="12"/>
      <c r="O165" s="12"/>
      <c r="P165" s="12"/>
      <c r="Q165" s="12"/>
      <c r="R165" s="12"/>
      <c r="S165" s="12"/>
      <c r="T165" s="12"/>
      <c r="U165" s="12"/>
      <c r="V165" s="12"/>
      <c r="W165" s="12"/>
      <c r="X165" s="12"/>
      <c r="Y165" s="12"/>
      <c r="Z165" s="12"/>
    </row>
    <row r="166">
      <c r="C166" s="12"/>
      <c r="D166" s="1"/>
      <c r="E166" s="12"/>
      <c r="F166" s="1"/>
      <c r="H166" s="12"/>
      <c r="I166" s="12"/>
      <c r="J166" s="12"/>
      <c r="K166" s="12"/>
      <c r="L166" s="12"/>
      <c r="M166" s="12"/>
      <c r="N166" s="12"/>
      <c r="O166" s="12"/>
      <c r="P166" s="12"/>
      <c r="Q166" s="12"/>
      <c r="R166" s="12"/>
      <c r="S166" s="12"/>
      <c r="T166" s="12"/>
      <c r="U166" s="12"/>
      <c r="V166" s="12"/>
      <c r="W166" s="12"/>
      <c r="X166" s="12"/>
      <c r="Y166" s="12"/>
      <c r="Z166" s="12"/>
    </row>
    <row r="167">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c r="J168" s="12"/>
      <c r="K168" s="12"/>
      <c r="L168" s="12"/>
      <c r="M168" s="12"/>
      <c r="N168" s="12"/>
      <c r="O168" s="12"/>
      <c r="P168" s="12"/>
      <c r="Q168" s="12"/>
      <c r="R168" s="12"/>
      <c r="S168" s="12"/>
      <c r="T168" s="12"/>
      <c r="U168" s="12"/>
      <c r="V168" s="12"/>
      <c r="W168" s="12"/>
      <c r="X168" s="12"/>
      <c r="Y168" s="12"/>
      <c r="Z168" s="12"/>
    </row>
    <row r="169">
      <c r="A169" s="14" t="s">
        <v>206</v>
      </c>
      <c r="B169" s="16"/>
      <c r="C169" s="16"/>
      <c r="D169" s="16"/>
      <c r="E169" s="16"/>
      <c r="F169" s="16"/>
      <c r="G169" s="16"/>
      <c r="H169" s="16"/>
      <c r="I169" s="16"/>
      <c r="J169" s="12"/>
      <c r="K169" s="12"/>
      <c r="L169" s="12"/>
      <c r="M169" s="12"/>
      <c r="N169" s="12"/>
      <c r="O169" s="12"/>
      <c r="P169" s="12"/>
      <c r="Q169" s="12"/>
      <c r="R169" s="12"/>
      <c r="S169" s="12"/>
      <c r="T169" s="12"/>
      <c r="U169" s="12"/>
      <c r="V169" s="12"/>
      <c r="W169" s="12"/>
      <c r="X169" s="12"/>
      <c r="Y169" s="12"/>
      <c r="Z169" s="12"/>
    </row>
    <row r="170">
      <c r="J170" s="12"/>
      <c r="K170" s="12"/>
      <c r="L170" s="12"/>
      <c r="M170" s="12"/>
      <c r="N170" s="12"/>
      <c r="O170" s="12"/>
      <c r="P170" s="12"/>
      <c r="Q170" s="12"/>
      <c r="R170" s="12"/>
      <c r="S170" s="12"/>
      <c r="T170" s="12"/>
      <c r="U170" s="12"/>
      <c r="V170" s="12"/>
      <c r="W170" s="12"/>
      <c r="X170" s="12"/>
      <c r="Y170" s="12"/>
      <c r="Z170" s="12"/>
    </row>
    <row r="171">
      <c r="A171" s="1" t="s">
        <v>207</v>
      </c>
      <c r="B171" s="129">
        <f>IF(B113&gt;19, 30, IF(B113=19, 17, IF(B113=18, 13, IF(BB113=17, 10, IF(BB113=16, 8, IF(B113=15, 5, IF(B113=14, 4, IF(B113&lt;14, 1))))))))</f>
        <v>30</v>
      </c>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c r="A172" s="1" t="s">
        <v>208</v>
      </c>
      <c r="B172" s="148">
        <f>IF(B113&gt;19, 31, IF(B113=19, 30, IF(B113=18, 16, IF(B113=17, 12, IF(B113=16, 9, IF(B113=15, 7, IF(B113=14, 4, IF(B113&lt;14, 3))))))))</f>
        <v>31</v>
      </c>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c r="A173" s="1" t="s">
        <v>209</v>
      </c>
      <c r="B173" s="149">
        <f>IF(B120&lt;71, 0, MIN((B120-63)/15,(B120+522)/45))</f>
        <v>0</v>
      </c>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c r="A174" s="1" t="s">
        <v>210</v>
      </c>
      <c r="B174" s="148">
        <f>if(B173&lt;4,13,if(B173&lt;5,14,if(B173&lt;8,15,if(B173&lt;10,16,if(B173&lt;13,17,if(B173&lt;17,18,19))))))</f>
        <v>13</v>
      </c>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c r="A175" s="1" t="s">
        <v>211</v>
      </c>
      <c r="B175" s="150">
        <f>B173+ROUNDDOWN((B113-B174)/2)</f>
        <v>3</v>
      </c>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c r="A176" s="12"/>
      <c r="B176" s="12"/>
      <c r="C176" s="12"/>
      <c r="D176" s="67" t="s">
        <v>212</v>
      </c>
      <c r="E176" s="68"/>
      <c r="F176" s="68"/>
      <c r="G176" s="68"/>
      <c r="H176" s="68"/>
      <c r="I176" s="12"/>
      <c r="J176" s="12"/>
      <c r="K176" s="12"/>
      <c r="L176" s="12"/>
      <c r="M176" s="12"/>
      <c r="N176" s="12"/>
      <c r="O176" s="12"/>
      <c r="P176" s="12"/>
      <c r="Q176" s="12"/>
      <c r="R176" s="12"/>
      <c r="S176" s="12"/>
      <c r="T176" s="12"/>
      <c r="U176" s="12"/>
      <c r="V176" s="12"/>
      <c r="W176" s="12"/>
      <c r="X176" s="12"/>
      <c r="Y176" s="12"/>
      <c r="Z176" s="12"/>
    </row>
    <row r="177">
      <c r="A177" s="1" t="s">
        <v>213</v>
      </c>
      <c r="B177" s="129">
        <f>ROUND((B127-5.5)/6)</f>
        <v>1</v>
      </c>
      <c r="C177" s="12"/>
      <c r="D177" s="151" t="s">
        <v>214</v>
      </c>
      <c r="I177" s="12"/>
      <c r="J177" s="12"/>
      <c r="K177" s="12"/>
      <c r="L177" s="12"/>
      <c r="M177" s="12"/>
      <c r="N177" s="12"/>
      <c r="O177" s="12"/>
      <c r="P177" s="12"/>
      <c r="Q177" s="12"/>
      <c r="R177" s="12"/>
      <c r="S177" s="12"/>
      <c r="T177" s="12"/>
      <c r="U177" s="12"/>
      <c r="V177" s="12"/>
      <c r="W177" s="12"/>
      <c r="X177" s="12"/>
      <c r="Y177" s="12"/>
      <c r="Z177" s="12"/>
    </row>
    <row r="178">
      <c r="A178" s="1" t="s">
        <v>215</v>
      </c>
      <c r="B178" s="148">
        <f>IF(B134&lt;4, 0, IF(B134&lt;5, 3, IF(B134&lt;6, 4, IF(B134&lt;7, 5, IF(B134&lt;8, 8, IF(B134&lt;9, 11, IF(B134&lt;10, 16, IF(B134&lt;11, 17, IF(B134&lt;12, 21, IF(B134&lt;13, 24, IF(B134&lt;14, 27, 30)))))))))))</f>
        <v>3</v>
      </c>
      <c r="C178" s="1"/>
      <c r="D178" s="151" t="s">
        <v>216</v>
      </c>
      <c r="I178" s="12"/>
      <c r="J178" s="12"/>
      <c r="K178" s="12"/>
      <c r="L178" s="12"/>
      <c r="M178" s="12"/>
      <c r="N178" s="12"/>
      <c r="O178" s="12"/>
      <c r="P178" s="12"/>
      <c r="Q178" s="12"/>
      <c r="R178" s="12"/>
      <c r="S178" s="12"/>
      <c r="T178" s="12"/>
      <c r="U178" s="12"/>
      <c r="V178" s="12"/>
      <c r="W178" s="12"/>
      <c r="X178" s="12"/>
      <c r="Y178" s="12"/>
      <c r="Z178" s="12"/>
    </row>
    <row r="179">
      <c r="A179" s="1" t="s">
        <v>217</v>
      </c>
      <c r="B179" s="148">
        <f>IF(B134&gt;13, 30, IF(B134&gt;12, 29, IF(B134&gt;11, 26, IF(B134&gt;10, 23, IF(B134&gt;9, 20, IF(B134&gt;8, 16, IF(B134&gt; 7, 15, IF(B134&gt;6, 10, IF(B134&gt;5, 7, IF(B134&gt;4, 4, IF(B134&gt;3, 3, 2)))))))))))</f>
        <v>3</v>
      </c>
      <c r="C179" s="12"/>
      <c r="D179" s="151" t="s">
        <v>218</v>
      </c>
      <c r="I179" s="12"/>
      <c r="J179" s="12"/>
      <c r="K179" s="12"/>
      <c r="L179" s="12"/>
      <c r="M179" s="12"/>
      <c r="N179" s="12"/>
      <c r="O179" s="12"/>
      <c r="P179" s="12"/>
      <c r="Q179" s="12"/>
      <c r="R179" s="12"/>
      <c r="S179" s="12"/>
      <c r="T179" s="12"/>
      <c r="U179" s="12"/>
      <c r="V179" s="12"/>
      <c r="W179" s="12"/>
      <c r="X179" s="12"/>
      <c r="Y179" s="12"/>
      <c r="Z179" s="12"/>
    </row>
    <row r="180">
      <c r="A180" s="1" t="s">
        <v>219</v>
      </c>
      <c r="B180" s="148">
        <f>IF(B141&gt;22, 30, IF(B141&gt;21, 28, IF(B141&gt;20, 25, IF(B141&gt;19, 22, IF(B141&gt;18, 19, IF(B141&gt;17, 15, IF(B141&gt;16, 12, IF(B141&gt;15, 9, IF(B141&gt;14, 6, 1)))))))))</f>
        <v>1</v>
      </c>
      <c r="C180" s="12"/>
      <c r="D180" s="72" t="s">
        <v>220</v>
      </c>
      <c r="E180" s="73"/>
      <c r="F180" s="73"/>
      <c r="G180" s="73"/>
      <c r="H180" s="73"/>
      <c r="I180" s="12"/>
      <c r="J180" s="12"/>
      <c r="K180" s="12"/>
      <c r="L180" s="12"/>
      <c r="M180" s="12"/>
      <c r="N180" s="12"/>
      <c r="O180" s="12"/>
      <c r="P180" s="12"/>
      <c r="Q180" s="12"/>
      <c r="R180" s="12"/>
      <c r="S180" s="12"/>
      <c r="T180" s="12"/>
      <c r="U180" s="12"/>
      <c r="V180" s="12"/>
      <c r="W180" s="12"/>
      <c r="X180" s="12"/>
      <c r="Y180" s="12"/>
      <c r="Z180" s="12"/>
    </row>
    <row r="181">
      <c r="A181" s="1" t="s">
        <v>221</v>
      </c>
      <c r="B181" s="148">
        <f>if(B177&lt;3,3,if(B177&lt;4,4,if(B177&lt;5,5,if(B177&lt;8,6,if(B177&lt;11,7,if(B177&lt;16,8,if(B177&lt;17,9,if(B177&lt;21,10,if(B177&lt;24,11,if(B177&lt;27,12,if(B177&lt;30,13,14)))))))))))</f>
        <v>3</v>
      </c>
      <c r="C181" s="12"/>
      <c r="I181" s="12"/>
      <c r="J181" s="12"/>
      <c r="K181" s="12"/>
      <c r="L181" s="12"/>
      <c r="M181" s="12"/>
      <c r="N181" s="12"/>
      <c r="O181" s="12"/>
      <c r="P181" s="12"/>
      <c r="Q181" s="12"/>
      <c r="R181" s="12"/>
      <c r="S181" s="12"/>
      <c r="T181" s="12"/>
      <c r="U181" s="12"/>
      <c r="V181" s="12"/>
      <c r="W181" s="12"/>
      <c r="X181" s="12"/>
      <c r="Y181" s="12"/>
      <c r="Z181" s="12"/>
    </row>
    <row r="182">
      <c r="A182" s="1" t="s">
        <v>222</v>
      </c>
      <c r="B182" s="136">
        <f>B177+rounddown((B134-B181)/2)</f>
        <v>1</v>
      </c>
      <c r="C182" s="12"/>
      <c r="I182" s="12"/>
      <c r="J182" s="12"/>
      <c r="K182" s="12"/>
      <c r="L182" s="12"/>
      <c r="M182" s="12"/>
      <c r="N182" s="12"/>
      <c r="O182" s="12"/>
      <c r="P182" s="12"/>
      <c r="Q182" s="12"/>
      <c r="R182" s="12"/>
      <c r="S182" s="12"/>
      <c r="T182" s="12"/>
      <c r="U182" s="12"/>
      <c r="V182" s="12"/>
      <c r="W182" s="12"/>
      <c r="X182" s="12"/>
      <c r="Y182" s="12"/>
      <c r="Z182" s="12"/>
    </row>
    <row r="183">
      <c r="A183" s="12"/>
      <c r="B183" s="12"/>
      <c r="C183" s="12"/>
      <c r="D183" s="67" t="s">
        <v>223</v>
      </c>
      <c r="E183" s="68"/>
      <c r="F183" s="68"/>
      <c r="G183" s="68"/>
      <c r="H183" s="68"/>
      <c r="I183" s="12"/>
      <c r="J183" s="12"/>
      <c r="K183" s="12"/>
      <c r="L183" s="12"/>
      <c r="M183" s="12"/>
      <c r="N183" s="12"/>
      <c r="O183" s="12"/>
      <c r="P183" s="12"/>
      <c r="Q183" s="12"/>
      <c r="R183" s="12"/>
      <c r="S183" s="12"/>
      <c r="T183" s="12"/>
      <c r="U183" s="12"/>
      <c r="V183" s="12"/>
      <c r="W183" s="12"/>
      <c r="X183" s="12"/>
      <c r="Y183" s="12"/>
      <c r="Z183" s="12"/>
    </row>
    <row r="184">
      <c r="A184" s="1" t="s">
        <v>224</v>
      </c>
      <c r="B184" s="129">
        <f>ROUND((B182+B175)/2)</f>
        <v>2</v>
      </c>
      <c r="C184" s="1"/>
      <c r="D184" s="151" t="s">
        <v>225</v>
      </c>
      <c r="I184" s="12"/>
      <c r="J184" s="12"/>
      <c r="K184" s="12"/>
      <c r="L184" s="12"/>
      <c r="M184" s="12"/>
      <c r="N184" s="12"/>
      <c r="O184" s="12"/>
      <c r="P184" s="12"/>
      <c r="Q184" s="12"/>
      <c r="R184" s="12"/>
      <c r="S184" s="12"/>
      <c r="T184" s="12"/>
      <c r="U184" s="12"/>
      <c r="V184" s="12"/>
      <c r="W184" s="12"/>
      <c r="X184" s="12"/>
      <c r="Y184" s="12"/>
      <c r="Z184" s="12"/>
    </row>
    <row r="185">
      <c r="A185" s="1" t="s">
        <v>226</v>
      </c>
      <c r="B185" s="136">
        <f>IF(B184=1, 200, IF(B184=2, 450, IF(B184=3, 700, IF(B184=4, 1100, IF(B184=5, 1800, IF(B184=6, 2300, IF(B184=7, 2900, IF(B184=8, 3900, IF(B184=9, 5000, IF(B184=10, 5900, IF(B184=11, 7200, IF(B184=12, 8400, IF(B184=13, 10000, IF(B184=14, 11500, IF(B184=15, 13000, IF(B184=16, 15000, IF(B184=17, 18000, IF(B184=18, 20000, IF(B184=19, 22000, IF(B184=20, 25000, IF(B184=21, 33000, IF(B184=22, 41000, IF(B184=23, 50000, IF(B184=24, 62000, IF(B184=25, 75000, IF(B184=26, 90000, IF(B184=27, 105000, IF(B184=28, 12000, IF(B184=29, 135000, IF(B184=30, 155000, 0))))))))))))))))))))))))))))))</f>
        <v>450</v>
      </c>
      <c r="C185" s="1"/>
      <c r="D185" s="72" t="s">
        <v>227</v>
      </c>
      <c r="E185" s="73"/>
      <c r="F185" s="73"/>
      <c r="G185" s="73"/>
      <c r="H185" s="73"/>
      <c r="I185" s="12"/>
      <c r="J185" s="12"/>
      <c r="K185" s="12"/>
      <c r="L185" s="12"/>
      <c r="M185" s="12"/>
      <c r="N185" s="12"/>
      <c r="O185" s="12"/>
      <c r="P185" s="12"/>
      <c r="Q185" s="12"/>
      <c r="R185" s="12"/>
      <c r="S185" s="12"/>
      <c r="T185" s="12"/>
      <c r="U185" s="12"/>
      <c r="V185" s="12"/>
      <c r="W185" s="12"/>
      <c r="X185" s="12"/>
      <c r="Y185" s="12"/>
      <c r="Z185" s="12"/>
    </row>
    <row r="186">
      <c r="A186" s="12"/>
      <c r="B186" s="12"/>
      <c r="C186" s="1"/>
      <c r="I186" s="12"/>
      <c r="J186" s="12"/>
      <c r="K186" s="12"/>
      <c r="L186" s="12"/>
      <c r="M186" s="12"/>
      <c r="N186" s="12"/>
      <c r="O186" s="12"/>
      <c r="P186" s="12"/>
      <c r="Q186" s="12"/>
      <c r="R186" s="12"/>
      <c r="S186" s="12"/>
      <c r="T186" s="12"/>
      <c r="U186" s="12"/>
      <c r="V186" s="12"/>
      <c r="W186" s="12"/>
      <c r="X186" s="12"/>
      <c r="Y186" s="12"/>
      <c r="Z186" s="12"/>
    </row>
    <row r="187">
      <c r="A187" s="14" t="s">
        <v>228</v>
      </c>
      <c r="B187" s="16"/>
      <c r="C187" s="16"/>
      <c r="D187" s="16"/>
      <c r="E187" s="16"/>
      <c r="F187" s="16"/>
      <c r="G187" s="16"/>
      <c r="H187" s="16"/>
      <c r="I187" s="16"/>
      <c r="J187" s="12"/>
      <c r="K187" s="12"/>
      <c r="L187" s="12"/>
      <c r="M187" s="12"/>
      <c r="N187" s="12"/>
      <c r="O187" s="12"/>
      <c r="P187" s="12"/>
      <c r="Q187" s="12"/>
      <c r="R187" s="12"/>
      <c r="S187" s="12"/>
      <c r="T187" s="12"/>
      <c r="U187" s="12"/>
      <c r="V187" s="12"/>
      <c r="W187" s="12"/>
      <c r="X187" s="12"/>
      <c r="Y187" s="12"/>
      <c r="Z187" s="12"/>
    </row>
    <row r="188">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c r="A189" s="67" t="s">
        <v>229</v>
      </c>
      <c r="B189" s="152">
        <f>B23+C13</f>
        <v>4</v>
      </c>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c r="A190" s="1" t="s">
        <v>230</v>
      </c>
      <c r="B190" s="20"/>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c r="A192" s="153" t="s">
        <v>231</v>
      </c>
      <c r="B192" s="152">
        <f>B23+C14</f>
        <v>2</v>
      </c>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c r="A193" s="1" t="s">
        <v>232</v>
      </c>
      <c r="B193" s="105"/>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c r="A194" s="1" t="s">
        <v>233</v>
      </c>
      <c r="B194" s="106"/>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c r="A195" s="1" t="s">
        <v>234</v>
      </c>
      <c r="B195" s="107"/>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c r="A197" s="153" t="s">
        <v>235</v>
      </c>
      <c r="B197" s="152">
        <f>B23+C16</f>
        <v>-3</v>
      </c>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c r="A198" s="1" t="s">
        <v>236</v>
      </c>
      <c r="B198" s="105"/>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c r="A199" s="1" t="s">
        <v>237</v>
      </c>
      <c r="B199" s="106"/>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c r="A200" s="1" t="s">
        <v>238</v>
      </c>
      <c r="B200" s="106"/>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c r="A201" s="1" t="s">
        <v>239</v>
      </c>
      <c r="B201" s="106"/>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c r="A202" s="1" t="s">
        <v>240</v>
      </c>
      <c r="B202" s="107"/>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c r="A204" s="153" t="s">
        <v>241</v>
      </c>
      <c r="B204" s="152">
        <f>B23+C17</f>
        <v>-2</v>
      </c>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c r="A205" s="1" t="s">
        <v>242</v>
      </c>
      <c r="B205" s="105"/>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c r="A206" s="1" t="s">
        <v>243</v>
      </c>
      <c r="B206" s="106"/>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c r="A207" s="1" t="s">
        <v>244</v>
      </c>
      <c r="B207" s="106"/>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c r="A208" s="1" t="s">
        <v>245</v>
      </c>
      <c r="B208" s="106"/>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c r="A209" s="1" t="s">
        <v>246</v>
      </c>
      <c r="B209" s="107"/>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c r="A211" s="153" t="s">
        <v>247</v>
      </c>
      <c r="B211" s="152">
        <f>B23+C18</f>
        <v>-3</v>
      </c>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c r="A212" s="1" t="s">
        <v>248</v>
      </c>
      <c r="B212" s="105"/>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c r="A213" s="1" t="s">
        <v>249</v>
      </c>
      <c r="B213" s="106"/>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c r="A214" s="1" t="s">
        <v>250</v>
      </c>
      <c r="B214" s="106"/>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c r="A215" s="1" t="s">
        <v>251</v>
      </c>
      <c r="B215" s="107"/>
      <c r="C215" s="12"/>
      <c r="K215" s="12"/>
      <c r="L215" s="12"/>
      <c r="M215" s="12"/>
      <c r="N215" s="12"/>
      <c r="O215" s="12"/>
      <c r="P215" s="12"/>
      <c r="Q215" s="12"/>
      <c r="R215" s="12"/>
      <c r="S215" s="12"/>
      <c r="T215" s="12"/>
      <c r="U215" s="12"/>
      <c r="V215" s="12"/>
      <c r="W215" s="12"/>
      <c r="X215" s="12"/>
      <c r="Y215" s="12"/>
      <c r="Z215" s="12"/>
    </row>
    <row r="216">
      <c r="K216" s="12"/>
      <c r="L216" s="12"/>
      <c r="M216" s="12"/>
      <c r="N216" s="12"/>
      <c r="O216" s="12"/>
      <c r="P216" s="12"/>
      <c r="Q216" s="12"/>
      <c r="R216" s="12"/>
      <c r="S216" s="12"/>
      <c r="T216" s="12"/>
      <c r="U216" s="12"/>
      <c r="V216" s="12"/>
      <c r="W216" s="12"/>
      <c r="X216" s="12"/>
      <c r="Y216" s="12"/>
      <c r="Z216" s="12"/>
    </row>
    <row r="217">
      <c r="A217" s="14" t="s">
        <v>252</v>
      </c>
      <c r="B217" s="16"/>
      <c r="C217" s="16"/>
      <c r="D217" s="16"/>
      <c r="E217" s="16"/>
      <c r="F217" s="16"/>
      <c r="G217" s="16"/>
      <c r="H217" s="16"/>
      <c r="I217" s="16"/>
      <c r="K217" s="12"/>
      <c r="L217" s="12"/>
      <c r="M217" s="12"/>
      <c r="N217" s="12"/>
      <c r="O217" s="12"/>
      <c r="P217" s="12"/>
      <c r="Q217" s="12"/>
      <c r="R217" s="12"/>
      <c r="S217" s="12"/>
      <c r="T217" s="12"/>
      <c r="U217" s="12"/>
      <c r="V217" s="12"/>
      <c r="W217" s="12"/>
      <c r="X217" s="12"/>
      <c r="Y217" s="12"/>
      <c r="Z217" s="12"/>
    </row>
    <row r="218">
      <c r="K218" s="12"/>
      <c r="L218" s="12"/>
      <c r="M218" s="12"/>
      <c r="N218" s="12"/>
      <c r="O218" s="12"/>
      <c r="P218" s="12"/>
      <c r="Q218" s="12"/>
      <c r="R218" s="12"/>
      <c r="S218" s="12"/>
      <c r="T218" s="12"/>
      <c r="U218" s="12"/>
      <c r="V218" s="12"/>
      <c r="W218" s="12"/>
      <c r="X218" s="12"/>
      <c r="Y218" s="12"/>
      <c r="Z218" s="12"/>
    </row>
    <row r="219">
      <c r="A219" s="154" t="s">
        <v>253</v>
      </c>
      <c r="B219" s="155" t="str">
        <f t="shared" ref="B219:B221" si="5">B50</f>
        <v>poison, psychic</v>
      </c>
      <c r="C219" s="156"/>
      <c r="D219" s="156"/>
      <c r="E219" s="156"/>
      <c r="F219" s="156"/>
      <c r="G219" s="156"/>
      <c r="H219" s="156"/>
      <c r="I219" s="157"/>
      <c r="K219" s="12"/>
      <c r="L219" s="12"/>
      <c r="M219" s="12"/>
      <c r="N219" s="12"/>
      <c r="O219" s="12"/>
      <c r="P219" s="12"/>
      <c r="Q219" s="12"/>
      <c r="R219" s="12"/>
      <c r="S219" s="12"/>
      <c r="T219" s="12"/>
      <c r="U219" s="12"/>
      <c r="V219" s="12"/>
      <c r="W219" s="12"/>
      <c r="X219" s="12"/>
      <c r="Y219" s="12"/>
      <c r="Z219" s="12"/>
    </row>
    <row r="220">
      <c r="A220" s="158" t="s">
        <v>254</v>
      </c>
      <c r="B220" s="144" t="str">
        <f t="shared" si="5"/>
        <v/>
      </c>
      <c r="I220" s="159"/>
      <c r="K220" s="12"/>
      <c r="L220" s="12"/>
      <c r="M220" s="12"/>
      <c r="N220" s="12"/>
      <c r="O220" s="12"/>
      <c r="P220" s="12"/>
      <c r="Q220" s="12"/>
      <c r="R220" s="12"/>
      <c r="S220" s="12"/>
      <c r="T220" s="12"/>
      <c r="U220" s="12"/>
      <c r="V220" s="12"/>
      <c r="W220" s="12"/>
      <c r="X220" s="12"/>
      <c r="Y220" s="12"/>
      <c r="Z220" s="12"/>
    </row>
    <row r="221">
      <c r="A221" s="160" t="s">
        <v>255</v>
      </c>
      <c r="B221" s="144" t="str">
        <f t="shared" si="5"/>
        <v/>
      </c>
      <c r="I221" s="159"/>
      <c r="K221" s="12"/>
      <c r="L221" s="12"/>
      <c r="M221" s="12"/>
      <c r="N221" s="12"/>
      <c r="O221" s="12"/>
      <c r="P221" s="12"/>
      <c r="Q221" s="12"/>
      <c r="R221" s="12"/>
      <c r="S221" s="12"/>
      <c r="T221" s="12"/>
      <c r="U221" s="12"/>
      <c r="V221" s="12"/>
      <c r="W221" s="12"/>
      <c r="X221" s="12"/>
      <c r="Y221" s="12"/>
      <c r="Z221" s="12"/>
    </row>
    <row r="222">
      <c r="A222" s="1" t="s">
        <v>256</v>
      </c>
      <c r="B222" s="161" t="s">
        <v>257</v>
      </c>
      <c r="C222" s="7"/>
      <c r="D222" s="7"/>
      <c r="E222" s="7"/>
      <c r="F222" s="7"/>
      <c r="G222" s="7"/>
      <c r="H222" s="7"/>
      <c r="I222" s="8"/>
      <c r="K222" s="12"/>
      <c r="L222" s="12"/>
      <c r="M222" s="12"/>
      <c r="N222" s="12"/>
      <c r="O222" s="12"/>
      <c r="P222" s="12"/>
      <c r="Q222" s="12"/>
      <c r="R222" s="12"/>
      <c r="S222" s="12"/>
      <c r="T222" s="12"/>
      <c r="U222" s="12"/>
      <c r="V222" s="12"/>
      <c r="W222" s="12"/>
      <c r="X222" s="12"/>
      <c r="Y222" s="12"/>
      <c r="Z222" s="12"/>
    </row>
    <row r="223">
      <c r="A223" s="12"/>
      <c r="B223" s="12"/>
      <c r="C223" s="12"/>
      <c r="D223" s="12"/>
      <c r="E223" s="12"/>
      <c r="F223" s="12"/>
      <c r="G223" s="12"/>
      <c r="H223" s="12"/>
      <c r="I223" s="12"/>
      <c r="K223" s="12"/>
      <c r="L223" s="12"/>
      <c r="M223" s="12"/>
      <c r="N223" s="12"/>
      <c r="O223" s="12"/>
      <c r="P223" s="12"/>
      <c r="Q223" s="12"/>
      <c r="R223" s="12"/>
      <c r="S223" s="12"/>
      <c r="T223" s="12"/>
      <c r="U223" s="12"/>
      <c r="V223" s="12"/>
      <c r="W223" s="12"/>
      <c r="X223" s="12"/>
      <c r="Y223" s="12"/>
      <c r="Z223" s="12"/>
    </row>
    <row r="224">
      <c r="A224" s="14" t="s">
        <v>258</v>
      </c>
      <c r="B224" s="16"/>
      <c r="C224" s="16"/>
      <c r="D224" s="16"/>
      <c r="E224" s="16"/>
      <c r="F224" s="16"/>
      <c r="G224" s="16"/>
      <c r="H224" s="16"/>
      <c r="I224" s="16"/>
      <c r="K224" s="12"/>
      <c r="L224" s="12"/>
      <c r="M224" s="12"/>
      <c r="N224" s="12"/>
      <c r="O224" s="12"/>
      <c r="P224" s="12"/>
      <c r="Q224" s="12"/>
      <c r="R224" s="12"/>
      <c r="S224" s="12"/>
      <c r="T224" s="12"/>
      <c r="U224" s="12"/>
      <c r="V224" s="12"/>
      <c r="W224" s="12"/>
      <c r="X224" s="12"/>
      <c r="Y224" s="12"/>
      <c r="Z224" s="12"/>
    </row>
    <row r="225">
      <c r="C225" s="12"/>
      <c r="D225" s="12"/>
      <c r="E225" s="12"/>
      <c r="F225" s="12"/>
      <c r="G225" s="12"/>
      <c r="H225" s="12"/>
      <c r="I225" s="12"/>
      <c r="K225" s="12"/>
      <c r="L225" s="12"/>
      <c r="M225" s="12"/>
      <c r="N225" s="12"/>
      <c r="O225" s="12"/>
      <c r="P225" s="12"/>
      <c r="Q225" s="12"/>
      <c r="R225" s="12"/>
      <c r="S225" s="12"/>
      <c r="T225" s="12"/>
      <c r="U225" s="12"/>
      <c r="V225" s="12"/>
      <c r="W225" s="12"/>
      <c r="X225" s="12"/>
      <c r="Y225" s="12"/>
      <c r="Z225" s="12"/>
    </row>
    <row r="226">
      <c r="A226" s="162" t="s">
        <v>259</v>
      </c>
      <c r="B226" s="163"/>
      <c r="C226" s="163"/>
      <c r="D226" s="163"/>
      <c r="E226" s="163"/>
      <c r="F226" s="163"/>
      <c r="G226" s="163"/>
      <c r="H226" s="163"/>
      <c r="I226" s="164"/>
      <c r="K226" s="12"/>
      <c r="L226" s="12"/>
      <c r="M226" s="12"/>
      <c r="N226" s="12"/>
      <c r="O226" s="12"/>
      <c r="P226" s="12"/>
      <c r="Q226" s="12"/>
      <c r="R226" s="12"/>
      <c r="S226" s="12"/>
      <c r="T226" s="12"/>
      <c r="U226" s="12"/>
      <c r="V226" s="12"/>
      <c r="W226" s="12"/>
      <c r="X226" s="12"/>
      <c r="Y226" s="12"/>
      <c r="Z226" s="12"/>
    </row>
    <row r="227">
      <c r="C227" s="12"/>
      <c r="D227" s="12"/>
      <c r="E227" s="12"/>
      <c r="F227" s="12"/>
      <c r="G227" s="12"/>
      <c r="H227" s="12"/>
      <c r="I227" s="12"/>
      <c r="K227" s="12"/>
      <c r="L227" s="12"/>
      <c r="M227" s="12"/>
      <c r="N227" s="12"/>
      <c r="O227" s="12"/>
      <c r="P227" s="12"/>
      <c r="Q227" s="12"/>
      <c r="R227" s="12"/>
      <c r="S227" s="12"/>
      <c r="T227" s="12"/>
      <c r="U227" s="12"/>
      <c r="V227" s="12"/>
      <c r="W227" s="12"/>
      <c r="X227" s="12"/>
      <c r="Y227" s="12"/>
      <c r="Z227" s="12"/>
    </row>
    <row r="228">
      <c r="A228" s="1" t="s">
        <v>260</v>
      </c>
      <c r="B228" s="165" t="s">
        <v>261</v>
      </c>
      <c r="C228" s="79"/>
      <c r="D228" s="79"/>
      <c r="E228" s="79"/>
      <c r="F228" s="79"/>
      <c r="G228" s="79"/>
      <c r="H228" s="79"/>
      <c r="I228" s="79"/>
      <c r="K228" s="12"/>
      <c r="L228" s="12"/>
      <c r="M228" s="12"/>
      <c r="N228" s="12"/>
      <c r="O228" s="12"/>
      <c r="P228" s="12"/>
      <c r="Q228" s="12"/>
      <c r="R228" s="12"/>
      <c r="S228" s="12"/>
      <c r="T228" s="12"/>
      <c r="U228" s="12"/>
      <c r="V228" s="12"/>
      <c r="W228" s="12"/>
      <c r="X228" s="12"/>
      <c r="Y228" s="12"/>
      <c r="Z228" s="12"/>
    </row>
    <row r="229">
      <c r="A229" s="1" t="s">
        <v>262</v>
      </c>
      <c r="B229" s="166"/>
      <c r="C229" s="6"/>
      <c r="D229" s="6"/>
      <c r="E229" s="6"/>
      <c r="F229" s="6"/>
      <c r="G229" s="6"/>
      <c r="H229" s="6"/>
      <c r="I229" s="6"/>
      <c r="K229" s="12"/>
      <c r="L229" s="12"/>
      <c r="M229" s="12"/>
      <c r="N229" s="12"/>
      <c r="O229" s="12"/>
      <c r="P229" s="12"/>
      <c r="Q229" s="12"/>
      <c r="R229" s="12"/>
      <c r="S229" s="12"/>
      <c r="T229" s="12"/>
      <c r="U229" s="12"/>
      <c r="V229" s="12"/>
      <c r="W229" s="12"/>
      <c r="X229" s="12"/>
      <c r="Y229" s="12"/>
      <c r="Z229" s="12"/>
    </row>
    <row r="230">
      <c r="K230" s="12"/>
      <c r="L230" s="12"/>
      <c r="M230" s="12"/>
      <c r="N230" s="12"/>
      <c r="O230" s="12"/>
      <c r="P230" s="12"/>
      <c r="Q230" s="12"/>
      <c r="R230" s="12"/>
      <c r="S230" s="12"/>
      <c r="T230" s="12"/>
      <c r="U230" s="12"/>
      <c r="V230" s="12"/>
      <c r="W230" s="12"/>
      <c r="X230" s="12"/>
      <c r="Y230" s="12"/>
      <c r="Z230" s="12"/>
    </row>
    <row r="231">
      <c r="K231" s="12"/>
      <c r="L231" s="12"/>
      <c r="M231" s="12"/>
      <c r="N231" s="12"/>
      <c r="O231" s="12"/>
      <c r="P231" s="12"/>
      <c r="Q231" s="12"/>
      <c r="R231" s="12"/>
      <c r="S231" s="12"/>
      <c r="T231" s="12"/>
      <c r="U231" s="12"/>
      <c r="V231" s="12"/>
      <c r="W231" s="12"/>
      <c r="X231" s="12"/>
      <c r="Y231" s="12"/>
      <c r="Z231" s="12"/>
    </row>
    <row r="232">
      <c r="A232" s="14" t="s">
        <v>263</v>
      </c>
      <c r="B232" s="16"/>
      <c r="C232" s="16"/>
      <c r="D232" s="16"/>
      <c r="E232" s="16"/>
      <c r="F232" s="16"/>
      <c r="G232" s="16"/>
      <c r="H232" s="16"/>
      <c r="I232" s="16"/>
      <c r="K232" s="12"/>
      <c r="L232" s="12"/>
      <c r="M232" s="12"/>
      <c r="N232" s="12"/>
      <c r="O232" s="12"/>
      <c r="P232" s="12"/>
      <c r="Q232" s="12"/>
      <c r="R232" s="12"/>
      <c r="S232" s="12"/>
      <c r="T232" s="12"/>
      <c r="U232" s="12"/>
      <c r="V232" s="12"/>
      <c r="W232" s="12"/>
      <c r="X232" s="12"/>
      <c r="Y232" s="12"/>
      <c r="Z232" s="12"/>
    </row>
    <row r="233">
      <c r="B233" s="1"/>
      <c r="C233" s="1"/>
      <c r="D233" s="1"/>
      <c r="E233" s="1"/>
      <c r="F233" s="1"/>
      <c r="G233" s="1"/>
      <c r="H233" s="1"/>
      <c r="I233" s="1"/>
      <c r="K233" s="12"/>
      <c r="L233" s="12"/>
      <c r="M233" s="12"/>
      <c r="N233" s="12"/>
      <c r="O233" s="12"/>
      <c r="P233" s="12"/>
      <c r="Q233" s="12"/>
      <c r="R233" s="12"/>
      <c r="S233" s="12"/>
      <c r="T233" s="12"/>
      <c r="U233" s="12"/>
      <c r="V233" s="12"/>
      <c r="W233" s="12"/>
      <c r="X233" s="12"/>
      <c r="Y233" s="12"/>
      <c r="Z233" s="12"/>
    </row>
    <row r="234">
      <c r="A234" s="167" t="s">
        <v>264</v>
      </c>
      <c r="B234" s="156"/>
      <c r="C234" s="156"/>
      <c r="D234" s="156"/>
      <c r="E234" s="156"/>
      <c r="F234" s="156"/>
      <c r="G234" s="156"/>
      <c r="H234" s="157"/>
      <c r="I234" s="1"/>
      <c r="K234" s="12"/>
      <c r="L234" s="12"/>
      <c r="M234" s="12"/>
      <c r="N234" s="12"/>
      <c r="O234" s="12"/>
      <c r="P234" s="12"/>
      <c r="Q234" s="12"/>
      <c r="R234" s="12"/>
      <c r="S234" s="12"/>
      <c r="T234" s="12"/>
      <c r="U234" s="12"/>
      <c r="V234" s="12"/>
      <c r="W234" s="12"/>
      <c r="X234" s="12"/>
      <c r="Y234" s="12"/>
      <c r="Z234" s="12"/>
    </row>
    <row r="235">
      <c r="A235" s="168"/>
      <c r="H235" s="159"/>
      <c r="I235" s="1"/>
      <c r="K235" s="12"/>
      <c r="L235" s="12"/>
      <c r="M235" s="12"/>
      <c r="N235" s="12"/>
      <c r="O235" s="12"/>
      <c r="P235" s="12"/>
      <c r="Q235" s="12"/>
      <c r="R235" s="12"/>
      <c r="S235" s="12"/>
      <c r="T235" s="12"/>
      <c r="U235" s="12"/>
      <c r="V235" s="12"/>
      <c r="W235" s="12"/>
      <c r="X235" s="12"/>
      <c r="Y235" s="12"/>
      <c r="Z235" s="12"/>
    </row>
    <row r="236">
      <c r="A236" s="169"/>
      <c r="B236" s="170"/>
      <c r="C236" s="170"/>
      <c r="D236" s="170"/>
      <c r="E236" s="170"/>
      <c r="F236" s="170"/>
      <c r="G236" s="170"/>
      <c r="H236" s="171"/>
      <c r="I236" s="1"/>
      <c r="K236" s="12"/>
      <c r="L236" s="12"/>
      <c r="M236" s="12"/>
      <c r="N236" s="12"/>
      <c r="O236" s="12"/>
      <c r="P236" s="12"/>
      <c r="Q236" s="12"/>
      <c r="R236" s="12"/>
      <c r="S236" s="12"/>
      <c r="T236" s="12"/>
      <c r="U236" s="12"/>
      <c r="V236" s="12"/>
      <c r="W236" s="12"/>
      <c r="X236" s="12"/>
      <c r="Y236" s="12"/>
      <c r="Z236" s="12"/>
    </row>
    <row r="237">
      <c r="B237" s="1"/>
      <c r="C237" s="1"/>
      <c r="D237" s="1"/>
      <c r="E237" s="1"/>
      <c r="F237" s="1"/>
      <c r="G237" s="1"/>
      <c r="H237" s="1"/>
      <c r="I237" s="1"/>
      <c r="K237" s="12"/>
      <c r="L237" s="12"/>
      <c r="M237" s="12"/>
      <c r="N237" s="12"/>
      <c r="O237" s="12"/>
      <c r="P237" s="12"/>
      <c r="Q237" s="12"/>
      <c r="R237" s="12"/>
      <c r="S237" s="12"/>
      <c r="T237" s="12"/>
      <c r="U237" s="12"/>
      <c r="V237" s="12"/>
      <c r="W237" s="12"/>
      <c r="X237" s="12"/>
      <c r="Y237" s="12"/>
      <c r="Z237" s="12"/>
    </row>
    <row r="238">
      <c r="B238" s="1" t="s">
        <v>265</v>
      </c>
      <c r="C238" s="1" t="s">
        <v>266</v>
      </c>
      <c r="I238" s="1"/>
      <c r="K238" s="12"/>
      <c r="L238" s="12"/>
      <c r="M238" s="12"/>
      <c r="N238" s="12"/>
      <c r="O238" s="12"/>
      <c r="P238" s="12"/>
      <c r="Q238" s="12"/>
      <c r="R238" s="12"/>
      <c r="S238" s="12"/>
      <c r="T238" s="12"/>
      <c r="U238" s="12"/>
      <c r="V238" s="12"/>
      <c r="W238" s="12"/>
      <c r="X238" s="12"/>
      <c r="Y238" s="12"/>
      <c r="Z238" s="12"/>
    </row>
    <row r="239">
      <c r="A239" s="1" t="s">
        <v>267</v>
      </c>
      <c r="B239" s="105" t="s">
        <v>268</v>
      </c>
      <c r="C239" s="165" t="s">
        <v>269</v>
      </c>
      <c r="D239" s="79"/>
      <c r="E239" s="79"/>
      <c r="F239" s="79"/>
      <c r="G239" s="79"/>
      <c r="H239" s="80"/>
      <c r="J239" s="172"/>
      <c r="K239" s="172"/>
      <c r="L239" s="12"/>
      <c r="M239" s="12"/>
      <c r="N239" s="12"/>
      <c r="O239" s="12"/>
      <c r="P239" s="12"/>
      <c r="Q239" s="12"/>
      <c r="R239" s="12"/>
      <c r="S239" s="12"/>
      <c r="T239" s="12"/>
      <c r="U239" s="12"/>
      <c r="V239" s="12"/>
      <c r="W239" s="12"/>
      <c r="X239" s="12"/>
      <c r="Y239" s="12"/>
      <c r="Z239" s="12"/>
    </row>
    <row r="240">
      <c r="A240" s="1" t="s">
        <v>270</v>
      </c>
      <c r="B240" s="106" t="s">
        <v>271</v>
      </c>
      <c r="C240" s="173" t="s">
        <v>272</v>
      </c>
      <c r="H240" s="83"/>
      <c r="J240" s="172"/>
      <c r="K240" s="172"/>
      <c r="L240" s="12"/>
      <c r="M240" s="12"/>
      <c r="N240" s="12"/>
      <c r="O240" s="12"/>
      <c r="P240" s="12"/>
      <c r="Q240" s="12"/>
      <c r="R240" s="12"/>
      <c r="S240" s="12"/>
      <c r="T240" s="12"/>
      <c r="U240" s="12"/>
      <c r="V240" s="12"/>
      <c r="W240" s="12"/>
      <c r="X240" s="12"/>
      <c r="Y240" s="12"/>
      <c r="Z240" s="12"/>
    </row>
    <row r="241">
      <c r="A241" s="1" t="s">
        <v>273</v>
      </c>
      <c r="B241" s="106"/>
      <c r="C241" s="173"/>
      <c r="H241" s="83"/>
      <c r="J241" s="172"/>
      <c r="K241" s="172"/>
      <c r="L241" s="12"/>
      <c r="M241" s="12"/>
      <c r="N241" s="12"/>
      <c r="O241" s="12"/>
      <c r="P241" s="12"/>
      <c r="Q241" s="12"/>
      <c r="R241" s="12"/>
      <c r="S241" s="12"/>
      <c r="T241" s="12"/>
      <c r="U241" s="12"/>
      <c r="V241" s="12"/>
      <c r="W241" s="12"/>
      <c r="X241" s="12"/>
      <c r="Y241" s="12"/>
      <c r="Z241" s="12"/>
    </row>
    <row r="242">
      <c r="A242" s="1" t="s">
        <v>274</v>
      </c>
      <c r="B242" s="106"/>
      <c r="C242" s="173"/>
      <c r="H242" s="83"/>
      <c r="J242" s="172"/>
      <c r="K242" s="172"/>
      <c r="L242" s="12"/>
      <c r="M242" s="12"/>
      <c r="N242" s="12"/>
      <c r="O242" s="12"/>
      <c r="P242" s="12"/>
      <c r="Q242" s="12"/>
      <c r="R242" s="12"/>
      <c r="S242" s="12"/>
      <c r="T242" s="12"/>
      <c r="U242" s="12"/>
      <c r="V242" s="12"/>
      <c r="W242" s="12"/>
      <c r="X242" s="12"/>
      <c r="Y242" s="12"/>
      <c r="Z242" s="12"/>
    </row>
    <row r="243">
      <c r="A243" s="1" t="s">
        <v>275</v>
      </c>
      <c r="B243" s="106"/>
      <c r="C243" s="173"/>
      <c r="H243" s="83"/>
      <c r="J243" s="172"/>
      <c r="K243" s="172"/>
      <c r="L243" s="12"/>
      <c r="M243" s="12"/>
      <c r="N243" s="12"/>
      <c r="O243" s="12"/>
      <c r="P243" s="12"/>
      <c r="Q243" s="12"/>
      <c r="R243" s="12"/>
      <c r="S243" s="12"/>
      <c r="T243" s="12"/>
      <c r="U243" s="12"/>
      <c r="V243" s="12"/>
      <c r="W243" s="12"/>
      <c r="X243" s="12"/>
      <c r="Y243" s="12"/>
      <c r="Z243" s="12"/>
    </row>
    <row r="244">
      <c r="A244" s="1" t="s">
        <v>276</v>
      </c>
      <c r="B244" s="106"/>
      <c r="C244" s="173"/>
      <c r="H244" s="83"/>
      <c r="J244" s="172"/>
      <c r="K244" s="172"/>
      <c r="L244" s="12"/>
      <c r="M244" s="12"/>
      <c r="N244" s="12"/>
      <c r="O244" s="12"/>
      <c r="P244" s="12"/>
      <c r="Q244" s="12"/>
      <c r="R244" s="12"/>
      <c r="S244" s="12"/>
      <c r="T244" s="12"/>
      <c r="U244" s="12"/>
      <c r="V244" s="12"/>
      <c r="W244" s="12"/>
      <c r="X244" s="12"/>
      <c r="Y244" s="12"/>
      <c r="Z244" s="12"/>
    </row>
    <row r="245">
      <c r="A245" s="1" t="s">
        <v>277</v>
      </c>
      <c r="B245" s="106"/>
      <c r="C245" s="173"/>
      <c r="H245" s="83"/>
      <c r="J245" s="172"/>
      <c r="K245" s="172"/>
      <c r="L245" s="12"/>
      <c r="M245" s="12"/>
      <c r="N245" s="12"/>
      <c r="O245" s="12"/>
      <c r="P245" s="12"/>
      <c r="Q245" s="12"/>
      <c r="R245" s="12"/>
      <c r="S245" s="12"/>
      <c r="T245" s="12"/>
      <c r="U245" s="12"/>
      <c r="V245" s="12"/>
      <c r="W245" s="12"/>
      <c r="X245" s="12"/>
      <c r="Y245" s="12"/>
      <c r="Z245" s="12"/>
    </row>
    <row r="246">
      <c r="A246" s="1" t="s">
        <v>278</v>
      </c>
      <c r="B246" s="106"/>
      <c r="C246" s="173"/>
      <c r="H246" s="83"/>
      <c r="J246" s="172"/>
      <c r="K246" s="172"/>
      <c r="L246" s="12"/>
      <c r="M246" s="12"/>
      <c r="N246" s="12"/>
      <c r="O246" s="12"/>
      <c r="P246" s="12"/>
      <c r="Q246" s="12"/>
      <c r="R246" s="12"/>
      <c r="S246" s="12"/>
      <c r="T246" s="12"/>
      <c r="U246" s="12"/>
      <c r="V246" s="12"/>
      <c r="W246" s="12"/>
      <c r="X246" s="12"/>
      <c r="Y246" s="12"/>
      <c r="Z246" s="12"/>
    </row>
    <row r="247">
      <c r="A247" s="1" t="s">
        <v>279</v>
      </c>
      <c r="B247" s="106"/>
      <c r="C247" s="173"/>
      <c r="H247" s="83"/>
      <c r="J247" s="172"/>
      <c r="K247" s="172"/>
      <c r="L247" s="12"/>
      <c r="M247" s="12"/>
      <c r="N247" s="12"/>
      <c r="O247" s="12"/>
      <c r="P247" s="12"/>
      <c r="Q247" s="12"/>
      <c r="R247" s="12"/>
      <c r="S247" s="12"/>
      <c r="T247" s="12"/>
      <c r="U247" s="12"/>
      <c r="V247" s="12"/>
      <c r="W247" s="12"/>
      <c r="X247" s="12"/>
      <c r="Y247" s="12"/>
      <c r="Z247" s="12"/>
    </row>
    <row r="248">
      <c r="A248" s="1" t="s">
        <v>280</v>
      </c>
      <c r="B248" s="107"/>
      <c r="C248" s="166"/>
      <c r="D248" s="6"/>
      <c r="E248" s="6"/>
      <c r="F248" s="6"/>
      <c r="G248" s="6"/>
      <c r="H248" s="86"/>
      <c r="J248" s="172"/>
      <c r="K248" s="172"/>
      <c r="L248" s="12"/>
      <c r="M248" s="12"/>
      <c r="N248" s="12"/>
      <c r="O248" s="12"/>
      <c r="P248" s="12"/>
      <c r="Q248" s="12"/>
      <c r="R248" s="12"/>
      <c r="S248" s="12"/>
      <c r="T248" s="12"/>
      <c r="U248" s="12"/>
      <c r="V248" s="12"/>
      <c r="W248" s="12"/>
      <c r="X248" s="12"/>
      <c r="Y248" s="12"/>
      <c r="Z248" s="12"/>
    </row>
    <row r="249">
      <c r="K249" s="12"/>
      <c r="L249" s="12"/>
      <c r="M249" s="12"/>
      <c r="N249" s="12"/>
      <c r="O249" s="12"/>
      <c r="P249" s="12"/>
      <c r="Q249" s="12"/>
      <c r="R249" s="12"/>
      <c r="S249" s="12"/>
      <c r="T249" s="12"/>
      <c r="U249" s="12"/>
      <c r="V249" s="12"/>
      <c r="W249" s="12"/>
      <c r="X249" s="12"/>
      <c r="Y249" s="12"/>
      <c r="Z249" s="12"/>
    </row>
    <row r="250">
      <c r="A250" s="14" t="s">
        <v>281</v>
      </c>
      <c r="B250" s="16"/>
      <c r="C250" s="16"/>
      <c r="D250" s="16"/>
      <c r="E250" s="16"/>
      <c r="F250" s="16"/>
      <c r="G250" s="16"/>
      <c r="H250" s="16"/>
      <c r="I250" s="16"/>
      <c r="L250" s="12"/>
      <c r="M250" s="12"/>
      <c r="N250" s="12"/>
      <c r="O250" s="12"/>
      <c r="P250" s="12"/>
      <c r="Q250" s="12"/>
      <c r="R250" s="12"/>
      <c r="S250" s="12"/>
      <c r="T250" s="12"/>
      <c r="U250" s="12"/>
      <c r="V250" s="12"/>
      <c r="W250" s="12"/>
      <c r="X250" s="12"/>
      <c r="Y250" s="12"/>
      <c r="Z250" s="12"/>
    </row>
    <row r="251">
      <c r="A251" s="12"/>
      <c r="B251" s="1"/>
      <c r="C251" s="1"/>
      <c r="D251" s="1"/>
      <c r="E251" s="1"/>
      <c r="F251" s="1"/>
      <c r="G251" s="1"/>
      <c r="H251" s="1"/>
      <c r="I251" s="1"/>
      <c r="L251" s="12"/>
      <c r="M251" s="12"/>
      <c r="N251" s="12"/>
      <c r="O251" s="12"/>
      <c r="P251" s="12"/>
      <c r="Q251" s="12"/>
      <c r="R251" s="12"/>
      <c r="S251" s="12"/>
      <c r="T251" s="12"/>
      <c r="U251" s="12"/>
      <c r="V251" s="12"/>
      <c r="W251" s="12"/>
      <c r="X251" s="12"/>
      <c r="Y251" s="12"/>
      <c r="Z251" s="12"/>
    </row>
    <row r="252">
      <c r="A252" s="167" t="s">
        <v>282</v>
      </c>
      <c r="B252" s="156"/>
      <c r="C252" s="156"/>
      <c r="D252" s="156"/>
      <c r="E252" s="156"/>
      <c r="F252" s="156"/>
      <c r="G252" s="156"/>
      <c r="H252" s="156"/>
      <c r="I252" s="157"/>
      <c r="L252" s="12"/>
      <c r="M252" s="12"/>
      <c r="N252" s="12"/>
      <c r="O252" s="12"/>
      <c r="P252" s="12"/>
      <c r="Q252" s="12"/>
      <c r="R252" s="12"/>
      <c r="S252" s="12"/>
      <c r="T252" s="12"/>
      <c r="U252" s="12"/>
      <c r="V252" s="12"/>
      <c r="W252" s="12"/>
      <c r="X252" s="12"/>
      <c r="Y252" s="12"/>
      <c r="Z252" s="12"/>
    </row>
    <row r="253">
      <c r="A253" s="168"/>
      <c r="I253" s="159"/>
      <c r="L253" s="12"/>
      <c r="M253" s="12"/>
      <c r="N253" s="12"/>
      <c r="O253" s="12"/>
      <c r="P253" s="12"/>
      <c r="Q253" s="12"/>
      <c r="R253" s="12"/>
      <c r="S253" s="12"/>
      <c r="T253" s="12"/>
      <c r="U253" s="12"/>
      <c r="V253" s="12"/>
      <c r="W253" s="12"/>
      <c r="X253" s="12"/>
      <c r="Y253" s="12"/>
      <c r="Z253" s="12"/>
    </row>
    <row r="254">
      <c r="A254" s="168"/>
      <c r="I254" s="159"/>
      <c r="L254" s="12"/>
      <c r="M254" s="12"/>
      <c r="N254" s="12"/>
      <c r="O254" s="12"/>
      <c r="P254" s="12"/>
      <c r="Q254" s="12"/>
      <c r="R254" s="12"/>
      <c r="S254" s="12"/>
      <c r="T254" s="12"/>
      <c r="U254" s="12"/>
      <c r="V254" s="12"/>
      <c r="W254" s="12"/>
      <c r="X254" s="12"/>
      <c r="Y254" s="12"/>
      <c r="Z254" s="12"/>
    </row>
    <row r="255">
      <c r="A255" s="168"/>
      <c r="I255" s="159"/>
      <c r="L255" s="12"/>
      <c r="M255" s="12"/>
      <c r="N255" s="12"/>
      <c r="O255" s="12"/>
      <c r="P255" s="12"/>
      <c r="Q255" s="12"/>
      <c r="R255" s="12"/>
      <c r="S255" s="12"/>
      <c r="T255" s="12"/>
      <c r="U255" s="12"/>
      <c r="V255" s="12"/>
      <c r="W255" s="12"/>
      <c r="X255" s="12"/>
      <c r="Y255" s="12"/>
      <c r="Z255" s="12"/>
    </row>
    <row r="256">
      <c r="A256" s="169"/>
      <c r="B256" s="170"/>
      <c r="C256" s="170"/>
      <c r="D256" s="170"/>
      <c r="E256" s="170"/>
      <c r="F256" s="170"/>
      <c r="G256" s="170"/>
      <c r="H256" s="170"/>
      <c r="I256" s="171"/>
      <c r="L256" s="12"/>
      <c r="M256" s="12"/>
      <c r="N256" s="12"/>
      <c r="O256" s="12"/>
      <c r="P256" s="12"/>
      <c r="Q256" s="12"/>
      <c r="R256" s="12"/>
      <c r="S256" s="12"/>
      <c r="T256" s="12"/>
      <c r="U256" s="12"/>
      <c r="V256" s="12"/>
      <c r="W256" s="12"/>
      <c r="X256" s="12"/>
      <c r="Y256" s="12"/>
      <c r="Z256" s="12"/>
    </row>
    <row r="257">
      <c r="A257" s="12"/>
      <c r="B257" s="1"/>
      <c r="C257" s="1"/>
      <c r="D257" s="1"/>
      <c r="E257" s="1"/>
      <c r="F257" s="1"/>
      <c r="G257" s="1"/>
      <c r="H257" s="1"/>
      <c r="I257" s="1"/>
      <c r="L257" s="12"/>
      <c r="M257" s="12"/>
      <c r="N257" s="12"/>
      <c r="O257" s="12"/>
      <c r="P257" s="12"/>
      <c r="Q257" s="12"/>
      <c r="R257" s="12"/>
      <c r="S257" s="12"/>
      <c r="T257" s="12"/>
      <c r="U257" s="12"/>
      <c r="V257" s="12"/>
      <c r="W257" s="12"/>
      <c r="X257" s="12"/>
      <c r="Y257" s="12"/>
      <c r="Z257" s="12"/>
    </row>
    <row r="258">
      <c r="A258" s="12"/>
      <c r="B258" s="1" t="s">
        <v>7</v>
      </c>
      <c r="C258" s="1" t="s">
        <v>283</v>
      </c>
      <c r="D258" s="1" t="s">
        <v>284</v>
      </c>
      <c r="F258" s="1" t="s">
        <v>285</v>
      </c>
      <c r="H258" s="1" t="s">
        <v>286</v>
      </c>
      <c r="L258" s="12"/>
      <c r="M258" s="12"/>
      <c r="N258" s="12"/>
      <c r="O258" s="12"/>
      <c r="P258" s="12"/>
      <c r="Q258" s="12"/>
      <c r="R258" s="12"/>
      <c r="S258" s="12"/>
      <c r="T258" s="12"/>
      <c r="U258" s="12"/>
      <c r="V258" s="12"/>
      <c r="W258" s="12"/>
      <c r="X258" s="12"/>
      <c r="Y258" s="12"/>
      <c r="Z258" s="12"/>
    </row>
    <row r="259">
      <c r="A259" s="1" t="s">
        <v>287</v>
      </c>
      <c r="B259" s="105" t="s">
        <v>288</v>
      </c>
      <c r="C259" s="174"/>
      <c r="D259" s="175" t="s">
        <v>289</v>
      </c>
      <c r="E259" s="80"/>
      <c r="F259" s="176"/>
      <c r="G259" s="80"/>
      <c r="H259" s="175"/>
      <c r="I259" s="80"/>
      <c r="K259" s="172"/>
      <c r="L259" s="172"/>
      <c r="M259" s="172"/>
      <c r="N259" s="12"/>
      <c r="O259" s="12"/>
      <c r="P259" s="12"/>
      <c r="Q259" s="12"/>
      <c r="R259" s="12"/>
      <c r="S259" s="12"/>
      <c r="T259" s="12"/>
      <c r="U259" s="12"/>
      <c r="V259" s="12"/>
      <c r="W259" s="12"/>
      <c r="X259" s="12"/>
      <c r="Y259" s="12"/>
      <c r="Z259" s="12"/>
    </row>
    <row r="260">
      <c r="A260" s="1" t="s">
        <v>290</v>
      </c>
      <c r="B260" s="106" t="s">
        <v>291</v>
      </c>
      <c r="C260" s="106" t="s">
        <v>292</v>
      </c>
      <c r="D260" s="177" t="s">
        <v>293</v>
      </c>
      <c r="E260" s="83"/>
      <c r="F260" s="177" t="s">
        <v>294</v>
      </c>
      <c r="G260" s="83"/>
      <c r="H260" s="177"/>
      <c r="I260" s="83"/>
      <c r="K260" s="172"/>
      <c r="L260" s="172"/>
      <c r="M260" s="172"/>
      <c r="O260" s="12"/>
      <c r="P260" s="12"/>
      <c r="Q260" s="12"/>
      <c r="R260" s="12"/>
      <c r="S260" s="12"/>
      <c r="T260" s="12"/>
      <c r="U260" s="12"/>
      <c r="V260" s="12"/>
      <c r="W260" s="12"/>
      <c r="X260" s="12"/>
      <c r="Y260" s="12"/>
      <c r="Z260" s="12"/>
    </row>
    <row r="261">
      <c r="A261" s="1" t="s">
        <v>295</v>
      </c>
      <c r="B261" s="106"/>
      <c r="C261" s="106"/>
      <c r="D261" s="177"/>
      <c r="E261" s="83"/>
      <c r="F261" s="177"/>
      <c r="G261" s="83"/>
      <c r="H261" s="177"/>
      <c r="I261" s="83"/>
      <c r="K261" s="172"/>
      <c r="L261" s="172"/>
      <c r="M261" s="172"/>
      <c r="O261" s="12"/>
      <c r="P261" s="12"/>
      <c r="Q261" s="12"/>
      <c r="R261" s="12"/>
      <c r="S261" s="12"/>
      <c r="T261" s="12"/>
      <c r="U261" s="12"/>
      <c r="V261" s="12"/>
      <c r="W261" s="12"/>
      <c r="X261" s="12"/>
      <c r="Y261" s="12"/>
      <c r="Z261" s="12"/>
    </row>
    <row r="262">
      <c r="A262" s="1" t="s">
        <v>296</v>
      </c>
      <c r="B262" s="106"/>
      <c r="C262" s="106"/>
      <c r="D262" s="177"/>
      <c r="E262" s="83"/>
      <c r="F262" s="177"/>
      <c r="G262" s="83"/>
      <c r="H262" s="177"/>
      <c r="I262" s="83"/>
      <c r="K262" s="172"/>
      <c r="L262" s="172"/>
      <c r="M262" s="172"/>
      <c r="O262" s="12"/>
      <c r="P262" s="12"/>
      <c r="Q262" s="12"/>
      <c r="R262" s="12"/>
      <c r="S262" s="12"/>
      <c r="T262" s="12"/>
      <c r="U262" s="12"/>
      <c r="V262" s="12"/>
      <c r="W262" s="12"/>
      <c r="X262" s="12"/>
      <c r="Y262" s="12"/>
      <c r="Z262" s="12"/>
    </row>
    <row r="263">
      <c r="A263" s="1" t="s">
        <v>297</v>
      </c>
      <c r="B263" s="106"/>
      <c r="C263" s="106"/>
      <c r="D263" s="177"/>
      <c r="E263" s="83"/>
      <c r="F263" s="177"/>
      <c r="G263" s="83"/>
      <c r="H263" s="177"/>
      <c r="I263" s="83"/>
      <c r="K263" s="172"/>
      <c r="L263" s="172"/>
      <c r="M263" s="172"/>
      <c r="O263" s="12"/>
      <c r="P263" s="12"/>
      <c r="Q263" s="12"/>
      <c r="R263" s="12"/>
      <c r="S263" s="12"/>
      <c r="T263" s="12"/>
      <c r="U263" s="12"/>
      <c r="V263" s="12"/>
      <c r="W263" s="12"/>
      <c r="X263" s="12"/>
      <c r="Y263" s="12"/>
      <c r="Z263" s="12"/>
    </row>
    <row r="264">
      <c r="A264" s="1" t="s">
        <v>298</v>
      </c>
      <c r="B264" s="106"/>
      <c r="C264" s="106"/>
      <c r="D264" s="177"/>
      <c r="E264" s="83"/>
      <c r="F264" s="177"/>
      <c r="G264" s="83"/>
      <c r="H264" s="177"/>
      <c r="I264" s="83"/>
      <c r="K264" s="172"/>
      <c r="L264" s="172"/>
      <c r="M264" s="172"/>
      <c r="O264" s="12"/>
      <c r="P264" s="12"/>
      <c r="Q264" s="12"/>
      <c r="R264" s="12"/>
      <c r="S264" s="12"/>
      <c r="T264" s="12"/>
      <c r="U264" s="12"/>
      <c r="V264" s="12"/>
      <c r="W264" s="12"/>
      <c r="X264" s="12"/>
      <c r="Y264" s="12"/>
      <c r="Z264" s="12"/>
    </row>
    <row r="265">
      <c r="A265" s="1" t="s">
        <v>299</v>
      </c>
      <c r="B265" s="106"/>
      <c r="C265" s="106"/>
      <c r="D265" s="177"/>
      <c r="E265" s="83"/>
      <c r="F265" s="177"/>
      <c r="G265" s="83"/>
      <c r="H265" s="177"/>
      <c r="I265" s="83"/>
      <c r="K265" s="172"/>
      <c r="L265" s="172"/>
      <c r="M265" s="172"/>
      <c r="O265" s="12"/>
      <c r="P265" s="12"/>
      <c r="Q265" s="12"/>
      <c r="R265" s="12"/>
      <c r="S265" s="12"/>
      <c r="T265" s="12"/>
      <c r="U265" s="12"/>
      <c r="V265" s="12"/>
      <c r="W265" s="12"/>
      <c r="X265" s="12"/>
      <c r="Y265" s="12"/>
      <c r="Z265" s="12"/>
    </row>
    <row r="266">
      <c r="A266" s="1" t="s">
        <v>300</v>
      </c>
      <c r="B266" s="106"/>
      <c r="C266" s="106"/>
      <c r="D266" s="177"/>
      <c r="E266" s="83"/>
      <c r="F266" s="177"/>
      <c r="G266" s="83"/>
      <c r="H266" s="177"/>
      <c r="I266" s="83"/>
      <c r="K266" s="172"/>
      <c r="L266" s="172"/>
      <c r="M266" s="172"/>
      <c r="O266" s="12"/>
      <c r="P266" s="12"/>
      <c r="Q266" s="12"/>
      <c r="R266" s="12"/>
      <c r="S266" s="12"/>
      <c r="T266" s="12"/>
      <c r="U266" s="12"/>
      <c r="V266" s="12"/>
      <c r="W266" s="12"/>
      <c r="X266" s="12"/>
      <c r="Y266" s="12"/>
      <c r="Z266" s="12"/>
    </row>
    <row r="267">
      <c r="A267" s="1" t="s">
        <v>301</v>
      </c>
      <c r="B267" s="106"/>
      <c r="C267" s="106"/>
      <c r="D267" s="177"/>
      <c r="E267" s="83"/>
      <c r="F267" s="177"/>
      <c r="G267" s="83"/>
      <c r="H267" s="177"/>
      <c r="I267" s="83"/>
      <c r="K267" s="172"/>
      <c r="L267" s="172"/>
      <c r="M267" s="172"/>
      <c r="O267" s="12"/>
      <c r="P267" s="12"/>
      <c r="Q267" s="12"/>
      <c r="R267" s="12"/>
      <c r="S267" s="12"/>
      <c r="T267" s="12"/>
      <c r="U267" s="12"/>
      <c r="V267" s="12"/>
      <c r="W267" s="12"/>
      <c r="X267" s="12"/>
      <c r="Y267" s="12"/>
      <c r="Z267" s="12"/>
    </row>
    <row r="268">
      <c r="A268" s="1" t="s">
        <v>302</v>
      </c>
      <c r="B268" s="107"/>
      <c r="C268" s="107"/>
      <c r="D268" s="178"/>
      <c r="E268" s="86"/>
      <c r="F268" s="178"/>
      <c r="G268" s="86"/>
      <c r="H268" s="178"/>
      <c r="I268" s="86"/>
      <c r="K268" s="172"/>
      <c r="L268" s="172"/>
      <c r="M268" s="172"/>
      <c r="O268" s="12"/>
      <c r="P268" s="12"/>
      <c r="Q268" s="12"/>
      <c r="R268" s="12"/>
      <c r="S268" s="12"/>
      <c r="T268" s="12"/>
      <c r="U268" s="12"/>
      <c r="V268" s="12"/>
      <c r="W268" s="12"/>
      <c r="X268" s="12"/>
      <c r="Y268" s="12"/>
      <c r="Z268" s="12"/>
    </row>
    <row r="269">
      <c r="J269" s="12"/>
      <c r="K269" s="12"/>
      <c r="L269" s="12"/>
      <c r="O269" s="12"/>
      <c r="P269" s="12"/>
      <c r="Q269" s="12"/>
      <c r="R269" s="12"/>
      <c r="S269" s="12"/>
      <c r="T269" s="12"/>
      <c r="U269" s="12"/>
      <c r="V269" s="12"/>
      <c r="W269" s="12"/>
      <c r="X269" s="12"/>
      <c r="Y269" s="12"/>
      <c r="Z269" s="12"/>
    </row>
    <row r="270">
      <c r="A270" s="14" t="s">
        <v>303</v>
      </c>
      <c r="B270" s="16"/>
      <c r="C270" s="16"/>
      <c r="D270" s="16"/>
      <c r="E270" s="16"/>
      <c r="F270" s="16"/>
      <c r="G270" s="16"/>
      <c r="H270" s="16"/>
      <c r="I270" s="16"/>
      <c r="J270" s="12"/>
      <c r="K270" s="12"/>
      <c r="L270" s="12"/>
      <c r="M270" s="12"/>
      <c r="N270" s="12"/>
      <c r="O270" s="12"/>
      <c r="P270" s="12"/>
      <c r="Q270" s="12"/>
      <c r="R270" s="12"/>
      <c r="S270" s="12"/>
      <c r="T270" s="12"/>
      <c r="U270" s="12"/>
      <c r="V270" s="12"/>
      <c r="W270" s="12"/>
      <c r="X270" s="12"/>
      <c r="Y270" s="12"/>
      <c r="Z270" s="12"/>
    </row>
    <row r="271">
      <c r="J271" s="12"/>
      <c r="K271" s="12"/>
      <c r="L271" s="12"/>
      <c r="M271" s="12"/>
      <c r="N271" s="12"/>
      <c r="O271" s="12"/>
      <c r="P271" s="12"/>
      <c r="Q271" s="12"/>
      <c r="R271" s="12"/>
      <c r="S271" s="12"/>
      <c r="T271" s="12"/>
      <c r="U271" s="12"/>
      <c r="V271" s="12"/>
      <c r="W271" s="12"/>
      <c r="X271" s="12"/>
      <c r="Y271" s="12"/>
      <c r="Z271" s="12"/>
    </row>
    <row r="272">
      <c r="A272" s="167" t="s">
        <v>304</v>
      </c>
      <c r="B272" s="156"/>
      <c r="C272" s="156"/>
      <c r="D272" s="156"/>
      <c r="E272" s="156"/>
      <c r="F272" s="156"/>
      <c r="G272" s="156"/>
      <c r="H272" s="156"/>
      <c r="I272" s="157"/>
      <c r="J272" s="12"/>
      <c r="K272" s="12"/>
      <c r="L272" s="12"/>
      <c r="M272" s="12"/>
      <c r="N272" s="12"/>
      <c r="O272" s="12"/>
      <c r="P272" s="12"/>
      <c r="Q272" s="12"/>
      <c r="R272" s="12"/>
      <c r="S272" s="12"/>
      <c r="T272" s="12"/>
      <c r="U272" s="12"/>
      <c r="V272" s="12"/>
      <c r="W272" s="12"/>
      <c r="X272" s="12"/>
      <c r="Y272" s="12"/>
      <c r="Z272" s="12"/>
    </row>
    <row r="273">
      <c r="A273" s="169"/>
      <c r="B273" s="170"/>
      <c r="C273" s="170"/>
      <c r="D273" s="170"/>
      <c r="E273" s="170"/>
      <c r="F273" s="170"/>
      <c r="G273" s="170"/>
      <c r="H273" s="170"/>
      <c r="I273" s="171"/>
      <c r="J273" s="12"/>
      <c r="K273" s="12"/>
      <c r="L273" s="12"/>
      <c r="M273" s="12"/>
      <c r="N273" s="12"/>
      <c r="O273" s="12"/>
      <c r="P273" s="12"/>
      <c r="Q273" s="12"/>
      <c r="R273" s="12"/>
      <c r="S273" s="12"/>
      <c r="T273" s="12"/>
      <c r="U273" s="12"/>
      <c r="V273" s="12"/>
      <c r="W273" s="12"/>
      <c r="X273" s="12"/>
      <c r="Y273" s="12"/>
      <c r="Z273" s="12"/>
    </row>
    <row r="274">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c r="A275" s="1" t="s">
        <v>305</v>
      </c>
      <c r="B275" s="20">
        <v>0.0</v>
      </c>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c r="A277" s="12"/>
      <c r="B277" s="1" t="s">
        <v>7</v>
      </c>
      <c r="C277" s="1" t="s">
        <v>284</v>
      </c>
      <c r="J277" s="12"/>
      <c r="K277" s="12"/>
      <c r="L277" s="12"/>
      <c r="M277" s="12"/>
      <c r="N277" s="12"/>
      <c r="O277" s="12"/>
      <c r="P277" s="12"/>
      <c r="Q277" s="12"/>
      <c r="R277" s="12"/>
      <c r="S277" s="12"/>
      <c r="T277" s="12"/>
      <c r="U277" s="12"/>
      <c r="V277" s="12"/>
      <c r="W277" s="12"/>
      <c r="X277" s="12"/>
      <c r="Y277" s="12"/>
      <c r="Z277" s="12"/>
    </row>
    <row r="278">
      <c r="A278" s="1" t="s">
        <v>306</v>
      </c>
      <c r="B278" s="105"/>
      <c r="C278" s="165"/>
      <c r="D278" s="79"/>
      <c r="E278" s="79"/>
      <c r="F278" s="79"/>
      <c r="G278" s="79"/>
      <c r="H278" s="79"/>
      <c r="I278" s="80"/>
      <c r="J278" s="12"/>
      <c r="K278" s="12"/>
      <c r="L278" s="12"/>
      <c r="M278" s="12"/>
      <c r="N278" s="12"/>
      <c r="O278" s="12"/>
      <c r="P278" s="12"/>
      <c r="Q278" s="12"/>
      <c r="R278" s="12"/>
      <c r="S278" s="12"/>
      <c r="T278" s="12"/>
      <c r="U278" s="12"/>
      <c r="V278" s="12"/>
      <c r="W278" s="12"/>
      <c r="X278" s="12"/>
      <c r="Y278" s="12"/>
      <c r="Z278" s="12"/>
    </row>
    <row r="279">
      <c r="A279" s="1" t="s">
        <v>307</v>
      </c>
      <c r="B279" s="106"/>
      <c r="C279" s="173"/>
      <c r="I279" s="83"/>
      <c r="J279" s="12"/>
      <c r="K279" s="12"/>
      <c r="L279" s="12"/>
      <c r="M279" s="12"/>
      <c r="N279" s="12"/>
      <c r="O279" s="12"/>
      <c r="P279" s="12"/>
      <c r="Q279" s="12"/>
      <c r="R279" s="12"/>
      <c r="S279" s="12"/>
      <c r="T279" s="12"/>
      <c r="U279" s="12"/>
      <c r="V279" s="12"/>
      <c r="W279" s="12"/>
      <c r="X279" s="12"/>
      <c r="Y279" s="12"/>
      <c r="Z279" s="12"/>
    </row>
    <row r="280">
      <c r="A280" s="1" t="s">
        <v>308</v>
      </c>
      <c r="B280" s="106"/>
      <c r="C280" s="173"/>
      <c r="I280" s="83"/>
      <c r="J280" s="12"/>
      <c r="K280" s="12"/>
      <c r="L280" s="12"/>
      <c r="M280" s="12"/>
      <c r="N280" s="12"/>
      <c r="O280" s="12"/>
      <c r="P280" s="12"/>
      <c r="Q280" s="12"/>
      <c r="R280" s="12"/>
      <c r="S280" s="12"/>
      <c r="T280" s="12"/>
      <c r="U280" s="12"/>
      <c r="V280" s="12"/>
      <c r="W280" s="12"/>
      <c r="X280" s="12"/>
      <c r="Y280" s="12"/>
      <c r="Z280" s="12"/>
    </row>
    <row r="281">
      <c r="A281" s="1" t="s">
        <v>309</v>
      </c>
      <c r="B281" s="106"/>
      <c r="C281" s="173"/>
      <c r="I281" s="83"/>
      <c r="J281" s="12"/>
      <c r="K281" s="12"/>
      <c r="L281" s="12"/>
      <c r="M281" s="12"/>
      <c r="N281" s="12"/>
      <c r="O281" s="12"/>
      <c r="P281" s="12"/>
      <c r="Q281" s="12"/>
      <c r="R281" s="12"/>
      <c r="S281" s="12"/>
      <c r="T281" s="12"/>
      <c r="U281" s="12"/>
      <c r="V281" s="12"/>
      <c r="W281" s="12"/>
      <c r="X281" s="12"/>
      <c r="Y281" s="12"/>
      <c r="Z281" s="12"/>
    </row>
    <row r="282">
      <c r="A282" s="1" t="s">
        <v>310</v>
      </c>
      <c r="B282" s="106"/>
      <c r="C282" s="173"/>
      <c r="I282" s="83"/>
      <c r="J282" s="12"/>
      <c r="K282" s="12"/>
      <c r="L282" s="12"/>
      <c r="M282" s="12"/>
      <c r="N282" s="12"/>
      <c r="O282" s="12"/>
      <c r="P282" s="12"/>
      <c r="Q282" s="12"/>
      <c r="R282" s="12"/>
      <c r="S282" s="12"/>
      <c r="T282" s="12"/>
      <c r="U282" s="12"/>
      <c r="V282" s="12"/>
      <c r="W282" s="12"/>
      <c r="X282" s="12"/>
      <c r="Y282" s="12"/>
      <c r="Z282" s="12"/>
    </row>
    <row r="283">
      <c r="A283" s="1" t="s">
        <v>311</v>
      </c>
      <c r="B283" s="106"/>
      <c r="C283" s="173"/>
      <c r="I283" s="83"/>
      <c r="J283" s="12"/>
      <c r="K283" s="12"/>
      <c r="L283" s="12"/>
      <c r="M283" s="12"/>
      <c r="N283" s="12"/>
      <c r="O283" s="12"/>
      <c r="P283" s="12"/>
      <c r="Q283" s="12"/>
      <c r="R283" s="12"/>
      <c r="S283" s="12"/>
      <c r="T283" s="12"/>
      <c r="U283" s="12"/>
      <c r="V283" s="12"/>
      <c r="W283" s="12"/>
      <c r="X283" s="12"/>
      <c r="Y283" s="12"/>
      <c r="Z283" s="12"/>
    </row>
    <row r="284">
      <c r="A284" s="1" t="s">
        <v>312</v>
      </c>
      <c r="B284" s="106"/>
      <c r="C284" s="173"/>
      <c r="I284" s="83"/>
      <c r="J284" s="12"/>
      <c r="K284" s="12"/>
      <c r="L284" s="12"/>
      <c r="M284" s="12"/>
      <c r="N284" s="12"/>
      <c r="O284" s="12"/>
      <c r="P284" s="12"/>
      <c r="Q284" s="12"/>
      <c r="R284" s="12"/>
      <c r="S284" s="12"/>
      <c r="T284" s="12"/>
      <c r="U284" s="12"/>
      <c r="V284" s="12"/>
      <c r="W284" s="12"/>
      <c r="X284" s="12"/>
      <c r="Y284" s="12"/>
      <c r="Z284" s="12"/>
    </row>
    <row r="285">
      <c r="A285" s="1" t="s">
        <v>313</v>
      </c>
      <c r="B285" s="106"/>
      <c r="C285" s="173"/>
      <c r="I285" s="83"/>
      <c r="J285" s="12"/>
      <c r="K285" s="12"/>
      <c r="L285" s="12"/>
      <c r="M285" s="12"/>
      <c r="N285" s="12"/>
      <c r="O285" s="12"/>
      <c r="P285" s="12"/>
      <c r="Q285" s="12"/>
      <c r="R285" s="12"/>
      <c r="S285" s="12"/>
      <c r="T285" s="12"/>
      <c r="U285" s="12"/>
      <c r="V285" s="12"/>
      <c r="W285" s="12"/>
      <c r="X285" s="12"/>
      <c r="Y285" s="12"/>
      <c r="Z285" s="12"/>
    </row>
    <row r="286">
      <c r="A286" s="1" t="s">
        <v>314</v>
      </c>
      <c r="B286" s="106"/>
      <c r="C286" s="173"/>
      <c r="I286" s="83"/>
      <c r="J286" s="12"/>
      <c r="K286" s="12"/>
      <c r="L286" s="12"/>
      <c r="M286" s="12"/>
      <c r="N286" s="12"/>
      <c r="O286" s="12"/>
      <c r="P286" s="12"/>
      <c r="Q286" s="12"/>
      <c r="R286" s="12"/>
      <c r="S286" s="12"/>
      <c r="T286" s="12"/>
      <c r="U286" s="12"/>
      <c r="V286" s="12"/>
      <c r="W286" s="12"/>
      <c r="X286" s="12"/>
      <c r="Y286" s="12"/>
      <c r="Z286" s="12"/>
    </row>
    <row r="287">
      <c r="A287" s="1" t="s">
        <v>315</v>
      </c>
      <c r="B287" s="107"/>
      <c r="C287" s="166"/>
      <c r="D287" s="6"/>
      <c r="E287" s="6"/>
      <c r="F287" s="6"/>
      <c r="G287" s="6"/>
      <c r="H287" s="6"/>
      <c r="I287" s="86"/>
      <c r="J287" s="12"/>
      <c r="K287" s="12"/>
      <c r="L287" s="12"/>
      <c r="M287" s="12"/>
      <c r="N287" s="12"/>
      <c r="O287" s="12"/>
      <c r="P287" s="12"/>
      <c r="Q287" s="12"/>
      <c r="R287" s="12"/>
      <c r="S287" s="12"/>
      <c r="T287" s="12"/>
      <c r="U287" s="12"/>
      <c r="V287" s="12"/>
      <c r="W287" s="12"/>
      <c r="X287" s="12"/>
      <c r="Y287" s="12"/>
      <c r="Z287" s="12"/>
    </row>
    <row r="288">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c r="A289" s="14" t="s">
        <v>316</v>
      </c>
      <c r="B289" s="16"/>
      <c r="C289" s="16"/>
      <c r="D289" s="16"/>
      <c r="E289" s="16"/>
      <c r="F289" s="16"/>
      <c r="G289" s="16"/>
      <c r="H289" s="16"/>
      <c r="I289" s="16"/>
      <c r="J289" s="12"/>
      <c r="K289" s="12"/>
      <c r="L289" s="12"/>
      <c r="M289" s="12"/>
      <c r="N289" s="12"/>
      <c r="O289" s="12"/>
      <c r="P289" s="12"/>
      <c r="Q289" s="12"/>
      <c r="R289" s="12"/>
      <c r="S289" s="12"/>
      <c r="T289" s="12"/>
      <c r="U289" s="12"/>
      <c r="V289" s="12"/>
      <c r="W289" s="12"/>
      <c r="X289" s="12"/>
      <c r="Y289" s="12"/>
      <c r="Z289" s="12"/>
    </row>
    <row r="290">
      <c r="A290" s="12"/>
      <c r="B290" s="12"/>
      <c r="C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c r="A291" s="179" t="s">
        <v>317</v>
      </c>
      <c r="J291" s="12"/>
      <c r="K291" s="12"/>
      <c r="L291" s="12"/>
      <c r="M291" s="12"/>
      <c r="N291" s="12"/>
      <c r="O291" s="12"/>
      <c r="P291" s="12"/>
      <c r="Q291" s="12"/>
      <c r="R291" s="12"/>
      <c r="S291" s="12"/>
      <c r="T291" s="12"/>
      <c r="U291" s="12"/>
      <c r="V291" s="12"/>
      <c r="W291" s="12"/>
      <c r="X291" s="12"/>
      <c r="Y291" s="12"/>
      <c r="Z291" s="12"/>
    </row>
    <row r="29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c r="A293" s="12"/>
      <c r="B293" s="1" t="s">
        <v>7</v>
      </c>
      <c r="C293" s="1" t="s">
        <v>284</v>
      </c>
      <c r="J293" s="12"/>
      <c r="K293" s="12"/>
      <c r="L293" s="12"/>
      <c r="M293" s="12"/>
      <c r="N293" s="12"/>
      <c r="O293" s="12"/>
      <c r="P293" s="12"/>
      <c r="Q293" s="12"/>
      <c r="R293" s="12"/>
      <c r="S293" s="12"/>
      <c r="T293" s="12"/>
      <c r="U293" s="12"/>
      <c r="V293" s="12"/>
      <c r="W293" s="12"/>
      <c r="X293" s="12"/>
      <c r="Y293" s="12"/>
      <c r="Z293" s="12"/>
    </row>
    <row r="294">
      <c r="A294" s="1" t="s">
        <v>318</v>
      </c>
      <c r="B294" s="105"/>
      <c r="C294" s="165"/>
      <c r="D294" s="79"/>
      <c r="E294" s="79"/>
      <c r="F294" s="79"/>
      <c r="G294" s="79"/>
      <c r="H294" s="79"/>
      <c r="I294" s="80"/>
      <c r="J294" s="12"/>
      <c r="K294" s="12"/>
      <c r="L294" s="12"/>
      <c r="M294" s="12"/>
      <c r="N294" s="12"/>
      <c r="O294" s="12"/>
      <c r="P294" s="12"/>
      <c r="Q294" s="12"/>
      <c r="R294" s="12"/>
      <c r="S294" s="12"/>
      <c r="T294" s="12"/>
      <c r="U294" s="12"/>
      <c r="V294" s="12"/>
      <c r="W294" s="12"/>
      <c r="X294" s="12"/>
      <c r="Y294" s="12"/>
      <c r="Z294" s="12"/>
    </row>
    <row r="295">
      <c r="A295" s="1" t="s">
        <v>319</v>
      </c>
      <c r="B295" s="106"/>
      <c r="C295" s="173"/>
      <c r="I295" s="83"/>
      <c r="J295" s="12"/>
      <c r="K295" s="12"/>
      <c r="L295" s="12"/>
      <c r="M295" s="12"/>
      <c r="N295" s="12"/>
      <c r="O295" s="12"/>
      <c r="P295" s="12"/>
      <c r="Q295" s="12"/>
      <c r="R295" s="12"/>
      <c r="S295" s="12"/>
      <c r="T295" s="12"/>
      <c r="U295" s="12"/>
      <c r="V295" s="12"/>
      <c r="W295" s="12"/>
      <c r="X295" s="12"/>
      <c r="Y295" s="12"/>
      <c r="Z295" s="12"/>
    </row>
    <row r="296">
      <c r="A296" s="1" t="s">
        <v>320</v>
      </c>
      <c r="B296" s="106"/>
      <c r="C296" s="173"/>
      <c r="I296" s="83"/>
      <c r="J296" s="12"/>
      <c r="K296" s="12"/>
      <c r="L296" s="12"/>
      <c r="M296" s="12"/>
      <c r="N296" s="12"/>
      <c r="O296" s="12"/>
      <c r="P296" s="12"/>
      <c r="Q296" s="12"/>
      <c r="R296" s="12"/>
      <c r="S296" s="12"/>
      <c r="T296" s="12"/>
      <c r="U296" s="12"/>
      <c r="V296" s="12"/>
      <c r="W296" s="12"/>
      <c r="X296" s="12"/>
      <c r="Y296" s="12"/>
      <c r="Z296" s="12"/>
    </row>
    <row r="297">
      <c r="A297" s="1" t="s">
        <v>321</v>
      </c>
      <c r="B297" s="106"/>
      <c r="C297" s="173"/>
      <c r="I297" s="83"/>
      <c r="J297" s="12"/>
      <c r="K297" s="12"/>
      <c r="L297" s="12"/>
      <c r="M297" s="12"/>
      <c r="N297" s="12"/>
      <c r="O297" s="12"/>
      <c r="P297" s="12"/>
      <c r="Q297" s="12"/>
      <c r="R297" s="12"/>
      <c r="S297" s="12"/>
      <c r="T297" s="12"/>
      <c r="U297" s="12"/>
      <c r="V297" s="12"/>
      <c r="W297" s="12"/>
      <c r="X297" s="12"/>
      <c r="Y297" s="12"/>
      <c r="Z297" s="12"/>
    </row>
    <row r="298">
      <c r="A298" s="1" t="s">
        <v>322</v>
      </c>
      <c r="B298" s="106"/>
      <c r="C298" s="173"/>
      <c r="I298" s="83"/>
      <c r="J298" s="12"/>
      <c r="K298" s="12"/>
      <c r="L298" s="12"/>
      <c r="M298" s="12"/>
      <c r="N298" s="12"/>
      <c r="O298" s="12"/>
      <c r="P298" s="12"/>
      <c r="Q298" s="12"/>
      <c r="R298" s="12"/>
      <c r="S298" s="12"/>
      <c r="T298" s="12"/>
      <c r="U298" s="12"/>
      <c r="V298" s="12"/>
      <c r="W298" s="12"/>
      <c r="X298" s="12"/>
      <c r="Y298" s="12"/>
      <c r="Z298" s="12"/>
    </row>
    <row r="299">
      <c r="A299" s="1" t="s">
        <v>323</v>
      </c>
      <c r="B299" s="106"/>
      <c r="C299" s="173"/>
      <c r="I299" s="83"/>
      <c r="J299" s="12"/>
      <c r="K299" s="12"/>
      <c r="L299" s="12"/>
      <c r="M299" s="12"/>
      <c r="N299" s="12"/>
      <c r="O299" s="12"/>
      <c r="P299" s="12"/>
      <c r="Q299" s="12"/>
      <c r="R299" s="12"/>
      <c r="S299" s="12"/>
      <c r="T299" s="12"/>
      <c r="U299" s="12"/>
      <c r="V299" s="12"/>
      <c r="W299" s="12"/>
      <c r="X299" s="12"/>
      <c r="Y299" s="12"/>
      <c r="Z299" s="12"/>
    </row>
    <row r="300">
      <c r="A300" s="1" t="s">
        <v>324</v>
      </c>
      <c r="B300" s="106"/>
      <c r="C300" s="173"/>
      <c r="I300" s="83"/>
      <c r="J300" s="12"/>
      <c r="K300" s="12"/>
      <c r="L300" s="12"/>
      <c r="M300" s="12"/>
      <c r="N300" s="12"/>
      <c r="O300" s="12"/>
      <c r="P300" s="12"/>
      <c r="Q300" s="12"/>
      <c r="R300" s="12"/>
      <c r="S300" s="12"/>
      <c r="T300" s="12"/>
      <c r="U300" s="12"/>
      <c r="V300" s="12"/>
      <c r="W300" s="12"/>
      <c r="X300" s="12"/>
      <c r="Y300" s="12"/>
      <c r="Z300" s="12"/>
    </row>
    <row r="301">
      <c r="A301" s="1" t="s">
        <v>325</v>
      </c>
      <c r="B301" s="106"/>
      <c r="C301" s="173"/>
      <c r="I301" s="83"/>
      <c r="J301" s="12"/>
      <c r="K301" s="12"/>
      <c r="L301" s="12"/>
      <c r="M301" s="12"/>
      <c r="N301" s="12"/>
      <c r="O301" s="12"/>
      <c r="P301" s="12"/>
      <c r="Q301" s="12"/>
      <c r="R301" s="12"/>
      <c r="S301" s="12"/>
      <c r="T301" s="12"/>
      <c r="U301" s="12"/>
      <c r="V301" s="12"/>
      <c r="W301" s="12"/>
      <c r="X301" s="12"/>
      <c r="Y301" s="12"/>
      <c r="Z301" s="12"/>
    </row>
    <row r="302">
      <c r="A302" s="1" t="s">
        <v>326</v>
      </c>
      <c r="B302" s="106"/>
      <c r="C302" s="173"/>
      <c r="I302" s="83"/>
      <c r="J302" s="12"/>
      <c r="K302" s="12"/>
      <c r="L302" s="12"/>
      <c r="M302" s="12"/>
      <c r="N302" s="12"/>
      <c r="O302" s="12"/>
      <c r="P302" s="12"/>
      <c r="Q302" s="12"/>
      <c r="R302" s="12"/>
      <c r="S302" s="12"/>
      <c r="T302" s="12"/>
      <c r="U302" s="12"/>
      <c r="V302" s="12"/>
      <c r="W302" s="12"/>
      <c r="X302" s="12"/>
      <c r="Y302" s="12"/>
      <c r="Z302" s="12"/>
    </row>
    <row r="303">
      <c r="A303" s="1" t="s">
        <v>327</v>
      </c>
      <c r="B303" s="107"/>
      <c r="C303" s="166"/>
      <c r="D303" s="6"/>
      <c r="E303" s="6"/>
      <c r="F303" s="6"/>
      <c r="G303" s="6"/>
      <c r="H303" s="6"/>
      <c r="I303" s="86"/>
      <c r="J303" s="12"/>
      <c r="K303" s="12"/>
      <c r="L303" s="12"/>
      <c r="M303" s="12"/>
      <c r="N303" s="12"/>
      <c r="O303" s="12"/>
      <c r="P303" s="12"/>
      <c r="Q303" s="12"/>
      <c r="R303" s="12"/>
      <c r="S303" s="12"/>
      <c r="T303" s="12"/>
      <c r="U303" s="12"/>
      <c r="V303" s="12"/>
      <c r="W303" s="12"/>
      <c r="X303" s="12"/>
      <c r="Y303" s="12"/>
      <c r="Z303" s="12"/>
    </row>
    <row r="304">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c r="A305" s="14" t="s">
        <v>328</v>
      </c>
      <c r="B305" s="16"/>
      <c r="C305" s="16"/>
      <c r="D305" s="16"/>
      <c r="E305" s="16"/>
      <c r="F305" s="16"/>
      <c r="G305" s="16"/>
      <c r="H305" s="16"/>
      <c r="I305" s="16"/>
      <c r="J305" s="12"/>
      <c r="K305" s="12"/>
      <c r="L305" s="12"/>
      <c r="M305" s="12"/>
      <c r="N305" s="12"/>
      <c r="O305" s="12"/>
      <c r="P305" s="12"/>
      <c r="Q305" s="12"/>
      <c r="R305" s="12"/>
      <c r="S305" s="12"/>
      <c r="T305" s="12"/>
      <c r="U305" s="12"/>
      <c r="V305" s="12"/>
      <c r="W305" s="12"/>
      <c r="X305" s="12"/>
      <c r="Y305" s="12"/>
      <c r="Z305" s="12"/>
    </row>
    <row r="306">
      <c r="A306" s="12"/>
      <c r="B306" s="12"/>
      <c r="C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c r="A307" s="179" t="s">
        <v>329</v>
      </c>
      <c r="J307" s="12"/>
      <c r="K307" s="12"/>
      <c r="L307" s="12"/>
      <c r="M307" s="12"/>
      <c r="N307" s="12"/>
      <c r="O307" s="12"/>
      <c r="P307" s="12"/>
      <c r="Q307" s="12"/>
      <c r="R307" s="12"/>
      <c r="S307" s="12"/>
      <c r="T307" s="12"/>
      <c r="U307" s="12"/>
      <c r="V307" s="12"/>
      <c r="W307" s="12"/>
      <c r="X307" s="12"/>
      <c r="Y307" s="12"/>
      <c r="Z307" s="12"/>
    </row>
    <row r="308">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c r="A309" s="12"/>
      <c r="B309" s="1" t="s">
        <v>7</v>
      </c>
      <c r="C309" s="1" t="s">
        <v>284</v>
      </c>
      <c r="J309" s="12"/>
      <c r="K309" s="12"/>
      <c r="L309" s="12"/>
      <c r="M309" s="12"/>
      <c r="N309" s="12"/>
      <c r="O309" s="12"/>
      <c r="P309" s="12"/>
      <c r="Q309" s="12"/>
      <c r="R309" s="12"/>
      <c r="S309" s="12"/>
      <c r="T309" s="12"/>
      <c r="U309" s="12"/>
      <c r="V309" s="12"/>
      <c r="W309" s="12"/>
      <c r="X309" s="12"/>
      <c r="Y309" s="12"/>
      <c r="Z309" s="12"/>
    </row>
    <row r="310">
      <c r="A310" s="1" t="s">
        <v>330</v>
      </c>
      <c r="B310" s="105"/>
      <c r="C310" s="165"/>
      <c r="D310" s="79"/>
      <c r="E310" s="79"/>
      <c r="F310" s="79"/>
      <c r="G310" s="79"/>
      <c r="H310" s="79"/>
      <c r="I310" s="80"/>
      <c r="J310" s="12"/>
      <c r="K310" s="12"/>
      <c r="L310" s="12"/>
      <c r="M310" s="12"/>
      <c r="N310" s="12"/>
      <c r="O310" s="12"/>
      <c r="P310" s="12"/>
      <c r="Q310" s="12"/>
      <c r="R310" s="12"/>
      <c r="S310" s="12"/>
      <c r="T310" s="12"/>
      <c r="U310" s="12"/>
      <c r="V310" s="12"/>
      <c r="W310" s="12"/>
      <c r="X310" s="12"/>
      <c r="Y310" s="12"/>
      <c r="Z310" s="12"/>
    </row>
    <row r="311">
      <c r="A311" s="1" t="s">
        <v>331</v>
      </c>
      <c r="B311" s="106"/>
      <c r="C311" s="173"/>
      <c r="I311" s="83"/>
      <c r="J311" s="12"/>
      <c r="K311" s="12"/>
      <c r="L311" s="12"/>
      <c r="M311" s="12"/>
      <c r="N311" s="12"/>
      <c r="O311" s="12"/>
      <c r="P311" s="12"/>
      <c r="Q311" s="12"/>
      <c r="R311" s="12"/>
      <c r="S311" s="12"/>
      <c r="T311" s="12"/>
      <c r="U311" s="12"/>
      <c r="V311" s="12"/>
      <c r="W311" s="12"/>
      <c r="X311" s="12"/>
      <c r="Y311" s="12"/>
      <c r="Z311" s="12"/>
    </row>
    <row r="312">
      <c r="A312" s="1" t="s">
        <v>332</v>
      </c>
      <c r="B312" s="106"/>
      <c r="C312" s="173"/>
      <c r="I312" s="83"/>
      <c r="J312" s="12"/>
      <c r="K312" s="12"/>
      <c r="L312" s="12"/>
      <c r="M312" s="12"/>
      <c r="N312" s="12"/>
      <c r="O312" s="12"/>
      <c r="P312" s="12"/>
      <c r="Q312" s="12"/>
      <c r="R312" s="12"/>
      <c r="S312" s="12"/>
      <c r="T312" s="12"/>
      <c r="U312" s="12"/>
      <c r="V312" s="12"/>
      <c r="W312" s="12"/>
      <c r="X312" s="12"/>
      <c r="Y312" s="12"/>
      <c r="Z312" s="12"/>
    </row>
    <row r="313">
      <c r="A313" s="1" t="s">
        <v>333</v>
      </c>
      <c r="B313" s="106"/>
      <c r="C313" s="173"/>
      <c r="I313" s="83"/>
      <c r="J313" s="12"/>
      <c r="K313" s="12"/>
      <c r="L313" s="12"/>
      <c r="M313" s="12"/>
      <c r="N313" s="12"/>
      <c r="O313" s="12"/>
      <c r="P313" s="12"/>
      <c r="Q313" s="12"/>
      <c r="R313" s="12"/>
      <c r="S313" s="12"/>
      <c r="T313" s="12"/>
      <c r="U313" s="12"/>
      <c r="V313" s="12"/>
      <c r="W313" s="12"/>
      <c r="X313" s="12"/>
      <c r="Y313" s="12"/>
      <c r="Z313" s="12"/>
    </row>
    <row r="314">
      <c r="A314" s="1" t="s">
        <v>334</v>
      </c>
      <c r="B314" s="106"/>
      <c r="C314" s="173"/>
      <c r="I314" s="83"/>
      <c r="J314" s="12"/>
      <c r="K314" s="12"/>
      <c r="L314" s="12"/>
      <c r="M314" s="12"/>
      <c r="N314" s="12"/>
      <c r="O314" s="12"/>
      <c r="P314" s="12"/>
      <c r="Q314" s="12"/>
      <c r="R314" s="12"/>
      <c r="S314" s="12"/>
      <c r="T314" s="12"/>
      <c r="U314" s="12"/>
      <c r="V314" s="12"/>
      <c r="W314" s="12"/>
      <c r="X314" s="12"/>
      <c r="Y314" s="12"/>
      <c r="Z314" s="12"/>
    </row>
    <row r="315">
      <c r="A315" s="1" t="s">
        <v>335</v>
      </c>
      <c r="B315" s="106"/>
      <c r="C315" s="173"/>
      <c r="I315" s="83"/>
      <c r="J315" s="12"/>
      <c r="K315" s="12"/>
      <c r="L315" s="12"/>
      <c r="M315" s="12"/>
      <c r="N315" s="12"/>
      <c r="O315" s="12"/>
      <c r="P315" s="12"/>
      <c r="Q315" s="12"/>
      <c r="R315" s="12"/>
      <c r="S315" s="12"/>
      <c r="T315" s="12"/>
      <c r="U315" s="12"/>
      <c r="V315" s="12"/>
      <c r="W315" s="12"/>
      <c r="X315" s="12"/>
      <c r="Y315" s="12"/>
      <c r="Z315" s="12"/>
    </row>
    <row r="316">
      <c r="A316" s="1" t="s">
        <v>336</v>
      </c>
      <c r="B316" s="106"/>
      <c r="C316" s="173"/>
      <c r="I316" s="83"/>
      <c r="J316" s="12"/>
      <c r="K316" s="12"/>
      <c r="L316" s="12"/>
      <c r="M316" s="12"/>
      <c r="N316" s="12"/>
      <c r="O316" s="12"/>
      <c r="P316" s="12"/>
      <c r="Q316" s="12"/>
      <c r="R316" s="12"/>
      <c r="S316" s="12"/>
      <c r="T316" s="12"/>
      <c r="U316" s="12"/>
      <c r="V316" s="12"/>
      <c r="W316" s="12"/>
      <c r="X316" s="12"/>
      <c r="Y316" s="12"/>
      <c r="Z316" s="12"/>
    </row>
    <row r="317">
      <c r="A317" s="1" t="s">
        <v>337</v>
      </c>
      <c r="B317" s="106"/>
      <c r="C317" s="173"/>
      <c r="I317" s="83"/>
      <c r="J317" s="12"/>
      <c r="K317" s="12"/>
      <c r="L317" s="12"/>
      <c r="M317" s="12"/>
      <c r="N317" s="12"/>
      <c r="O317" s="12"/>
      <c r="P317" s="12"/>
      <c r="Q317" s="12"/>
      <c r="R317" s="12"/>
      <c r="S317" s="12"/>
      <c r="T317" s="12"/>
      <c r="U317" s="12"/>
      <c r="V317" s="12"/>
      <c r="W317" s="12"/>
      <c r="X317" s="12"/>
      <c r="Y317" s="12"/>
      <c r="Z317" s="12"/>
    </row>
    <row r="318">
      <c r="A318" s="1" t="s">
        <v>338</v>
      </c>
      <c r="B318" s="106"/>
      <c r="C318" s="173"/>
      <c r="I318" s="83"/>
      <c r="J318" s="12"/>
      <c r="K318" s="12"/>
      <c r="L318" s="12"/>
      <c r="M318" s="12"/>
      <c r="N318" s="12"/>
      <c r="O318" s="12"/>
      <c r="P318" s="12"/>
      <c r="Q318" s="12"/>
      <c r="R318" s="12"/>
      <c r="S318" s="12"/>
      <c r="T318" s="12"/>
      <c r="U318" s="12"/>
      <c r="V318" s="12"/>
      <c r="W318" s="12"/>
      <c r="X318" s="12"/>
      <c r="Y318" s="12"/>
      <c r="Z318" s="12"/>
    </row>
    <row r="319">
      <c r="A319" s="1" t="s">
        <v>339</v>
      </c>
      <c r="B319" s="107"/>
      <c r="C319" s="166"/>
      <c r="D319" s="6"/>
      <c r="E319" s="6"/>
      <c r="F319" s="6"/>
      <c r="G319" s="6"/>
      <c r="H319" s="6"/>
      <c r="I319" s="86"/>
      <c r="J319" s="12"/>
      <c r="K319" s="12"/>
      <c r="L319" s="12"/>
      <c r="M319" s="12"/>
      <c r="N319" s="12"/>
      <c r="O319" s="12"/>
      <c r="P319" s="12"/>
      <c r="Q319" s="12"/>
      <c r="R319" s="12"/>
      <c r="S319" s="12"/>
      <c r="T319" s="12"/>
      <c r="U319" s="12"/>
      <c r="V319" s="12"/>
      <c r="W319" s="12"/>
      <c r="X319" s="12"/>
      <c r="Y319" s="12"/>
      <c r="Z319" s="12"/>
    </row>
    <row r="320">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row r="1001">
      <c r="A1001" s="12"/>
      <c r="B1001" s="12"/>
      <c r="C1001" s="12"/>
      <c r="D1001" s="12"/>
      <c r="E1001" s="12"/>
      <c r="F1001" s="12"/>
      <c r="G1001" s="12"/>
      <c r="H1001" s="12"/>
      <c r="I1001" s="12"/>
      <c r="J1001" s="12"/>
      <c r="K1001" s="12"/>
      <c r="L1001" s="12"/>
      <c r="M1001" s="12"/>
      <c r="N1001" s="12"/>
      <c r="O1001" s="12"/>
      <c r="P1001" s="12"/>
      <c r="Q1001" s="12"/>
      <c r="R1001" s="12"/>
      <c r="S1001" s="12"/>
      <c r="T1001" s="12"/>
      <c r="U1001" s="12"/>
      <c r="V1001" s="12"/>
      <c r="W1001" s="12"/>
      <c r="X1001" s="12"/>
      <c r="Y1001" s="12"/>
      <c r="Z1001" s="12"/>
    </row>
    <row r="1002">
      <c r="A1002" s="12"/>
      <c r="B1002" s="12"/>
      <c r="C1002" s="12"/>
      <c r="D1002" s="12"/>
      <c r="E1002" s="12"/>
      <c r="F1002" s="12"/>
      <c r="G1002" s="12"/>
      <c r="H1002" s="12"/>
      <c r="I1002" s="12"/>
      <c r="J1002" s="12"/>
      <c r="K1002" s="12"/>
      <c r="L1002" s="12"/>
      <c r="M1002" s="12"/>
      <c r="N1002" s="12"/>
      <c r="O1002" s="12"/>
      <c r="P1002" s="12"/>
      <c r="Q1002" s="12"/>
      <c r="R1002" s="12"/>
      <c r="S1002" s="12"/>
      <c r="T1002" s="12"/>
      <c r="U1002" s="12"/>
      <c r="V1002" s="12"/>
      <c r="W1002" s="12"/>
      <c r="X1002" s="12"/>
      <c r="Y1002" s="12"/>
      <c r="Z1002" s="12"/>
    </row>
    <row r="1003">
      <c r="A1003" s="12"/>
      <c r="B1003" s="12"/>
      <c r="C1003" s="12"/>
      <c r="D1003" s="12"/>
      <c r="E1003" s="12"/>
      <c r="F1003" s="12"/>
      <c r="G1003" s="12"/>
      <c r="H1003" s="12"/>
      <c r="I1003" s="12"/>
      <c r="J1003" s="12"/>
      <c r="K1003" s="12"/>
      <c r="L1003" s="12"/>
      <c r="M1003" s="12"/>
      <c r="N1003" s="12"/>
      <c r="O1003" s="12"/>
      <c r="P1003" s="12"/>
      <c r="Q1003" s="12"/>
      <c r="R1003" s="12"/>
      <c r="S1003" s="12"/>
      <c r="T1003" s="12"/>
      <c r="U1003" s="12"/>
      <c r="V1003" s="12"/>
      <c r="W1003" s="12"/>
      <c r="X1003" s="12"/>
      <c r="Y1003" s="12"/>
      <c r="Z1003" s="12"/>
    </row>
    <row r="1004">
      <c r="A1004" s="12"/>
      <c r="B1004" s="12"/>
      <c r="C1004" s="12"/>
      <c r="D1004" s="12"/>
      <c r="E1004" s="12"/>
      <c r="F1004" s="12"/>
      <c r="G1004" s="12"/>
      <c r="H1004" s="12"/>
      <c r="I1004" s="12"/>
      <c r="J1004" s="12"/>
      <c r="K1004" s="12"/>
      <c r="L1004" s="12"/>
      <c r="M1004" s="12"/>
      <c r="N1004" s="12"/>
      <c r="O1004" s="12"/>
      <c r="P1004" s="12"/>
      <c r="Q1004" s="12"/>
      <c r="R1004" s="12"/>
      <c r="S1004" s="12"/>
      <c r="T1004" s="12"/>
      <c r="U1004" s="12"/>
      <c r="V1004" s="12"/>
      <c r="W1004" s="12"/>
      <c r="X1004" s="12"/>
      <c r="Y1004" s="12"/>
      <c r="Z1004" s="12"/>
    </row>
    <row r="1005">
      <c r="A1005" s="12"/>
      <c r="B1005" s="12"/>
      <c r="C1005" s="12"/>
      <c r="D1005" s="12"/>
      <c r="E1005" s="12"/>
      <c r="F1005" s="12"/>
      <c r="G1005" s="12"/>
      <c r="H1005" s="12"/>
      <c r="I1005" s="12"/>
      <c r="J1005" s="12"/>
      <c r="K1005" s="12"/>
      <c r="L1005" s="12"/>
      <c r="M1005" s="12"/>
      <c r="N1005" s="12"/>
      <c r="O1005" s="12"/>
      <c r="P1005" s="12"/>
      <c r="Q1005" s="12"/>
      <c r="R1005" s="12"/>
      <c r="S1005" s="12"/>
      <c r="T1005" s="12"/>
      <c r="U1005" s="12"/>
      <c r="V1005" s="12"/>
      <c r="W1005" s="12"/>
      <c r="X1005" s="12"/>
      <c r="Y1005" s="12"/>
      <c r="Z1005" s="12"/>
    </row>
    <row r="1006">
      <c r="A1006" s="12"/>
      <c r="B1006" s="12"/>
      <c r="C1006" s="12"/>
      <c r="D1006" s="12"/>
      <c r="E1006" s="12"/>
      <c r="F1006" s="12"/>
      <c r="G1006" s="12"/>
      <c r="H1006" s="12"/>
      <c r="I1006" s="12"/>
      <c r="J1006" s="12"/>
      <c r="K1006" s="12"/>
      <c r="L1006" s="12"/>
      <c r="M1006" s="12"/>
      <c r="N1006" s="12"/>
      <c r="O1006" s="12"/>
      <c r="P1006" s="12"/>
      <c r="Q1006" s="12"/>
      <c r="R1006" s="12"/>
      <c r="S1006" s="12"/>
      <c r="T1006" s="12"/>
      <c r="U1006" s="12"/>
      <c r="V1006" s="12"/>
      <c r="W1006" s="12"/>
      <c r="X1006" s="12"/>
      <c r="Y1006" s="12"/>
      <c r="Z1006" s="12"/>
    </row>
    <row r="1007">
      <c r="A1007" s="12"/>
      <c r="B1007" s="12"/>
      <c r="C1007" s="12"/>
      <c r="D1007" s="12"/>
      <c r="E1007" s="12"/>
      <c r="F1007" s="12"/>
      <c r="G1007" s="12"/>
      <c r="H1007" s="12"/>
      <c r="I1007" s="12"/>
      <c r="J1007" s="12"/>
      <c r="K1007" s="12"/>
      <c r="L1007" s="12"/>
      <c r="M1007" s="12"/>
      <c r="N1007" s="12"/>
      <c r="O1007" s="12"/>
      <c r="P1007" s="12"/>
      <c r="Q1007" s="12"/>
      <c r="R1007" s="12"/>
      <c r="S1007" s="12"/>
      <c r="T1007" s="12"/>
      <c r="U1007" s="12"/>
      <c r="V1007" s="12"/>
      <c r="W1007" s="12"/>
      <c r="X1007" s="12"/>
      <c r="Y1007" s="12"/>
      <c r="Z1007" s="12"/>
    </row>
    <row r="1008">
      <c r="A1008" s="12"/>
      <c r="B1008" s="12"/>
      <c r="C1008" s="12"/>
      <c r="D1008" s="12"/>
      <c r="E1008" s="12"/>
      <c r="F1008" s="12"/>
      <c r="G1008" s="12"/>
      <c r="H1008" s="12"/>
      <c r="I1008" s="12"/>
      <c r="J1008" s="12"/>
      <c r="K1008" s="12"/>
      <c r="L1008" s="12"/>
      <c r="M1008" s="12"/>
      <c r="N1008" s="12"/>
      <c r="O1008" s="12"/>
      <c r="P1008" s="12"/>
      <c r="Q1008" s="12"/>
      <c r="R1008" s="12"/>
      <c r="S1008" s="12"/>
      <c r="T1008" s="12"/>
      <c r="U1008" s="12"/>
      <c r="V1008" s="12"/>
      <c r="W1008" s="12"/>
      <c r="X1008" s="12"/>
      <c r="Y1008" s="12"/>
      <c r="Z1008" s="12"/>
    </row>
    <row r="1009">
      <c r="A1009" s="12"/>
      <c r="B1009" s="12"/>
      <c r="C1009" s="12"/>
      <c r="D1009" s="12"/>
      <c r="E1009" s="12"/>
      <c r="F1009" s="12"/>
      <c r="G1009" s="12"/>
      <c r="H1009" s="12"/>
      <c r="I1009" s="12"/>
      <c r="J1009" s="12"/>
      <c r="K1009" s="12"/>
      <c r="L1009" s="12"/>
      <c r="M1009" s="12"/>
      <c r="N1009" s="12"/>
      <c r="O1009" s="12"/>
      <c r="P1009" s="12"/>
      <c r="Q1009" s="12"/>
      <c r="R1009" s="12"/>
      <c r="S1009" s="12"/>
      <c r="T1009" s="12"/>
      <c r="U1009" s="12"/>
      <c r="V1009" s="12"/>
      <c r="W1009" s="12"/>
      <c r="X1009" s="12"/>
      <c r="Y1009" s="12"/>
      <c r="Z1009" s="12"/>
    </row>
    <row r="1010">
      <c r="A1010" s="12"/>
      <c r="B1010" s="12"/>
      <c r="C1010" s="12"/>
      <c r="D1010" s="12"/>
      <c r="E1010" s="12"/>
      <c r="F1010" s="12"/>
      <c r="G1010" s="12"/>
      <c r="H1010" s="12"/>
      <c r="I1010" s="12"/>
      <c r="J1010" s="12"/>
      <c r="K1010" s="12"/>
      <c r="L1010" s="12"/>
      <c r="M1010" s="12"/>
      <c r="N1010" s="12"/>
      <c r="O1010" s="12"/>
      <c r="P1010" s="12"/>
      <c r="Q1010" s="12"/>
      <c r="R1010" s="12"/>
      <c r="S1010" s="12"/>
      <c r="T1010" s="12"/>
      <c r="U1010" s="12"/>
      <c r="V1010" s="12"/>
      <c r="W1010" s="12"/>
      <c r="X1010" s="12"/>
      <c r="Y1010" s="12"/>
      <c r="Z1010" s="12"/>
    </row>
    <row r="1011">
      <c r="A1011" s="12"/>
      <c r="B1011" s="12"/>
      <c r="C1011" s="12"/>
      <c r="D1011" s="12"/>
      <c r="E1011" s="12"/>
      <c r="F1011" s="12"/>
      <c r="G1011" s="12"/>
      <c r="H1011" s="12"/>
      <c r="I1011" s="12"/>
      <c r="J1011" s="12"/>
      <c r="K1011" s="12"/>
      <c r="L1011" s="12"/>
      <c r="M1011" s="12"/>
      <c r="N1011" s="12"/>
      <c r="O1011" s="12"/>
      <c r="P1011" s="12"/>
      <c r="Q1011" s="12"/>
      <c r="R1011" s="12"/>
      <c r="S1011" s="12"/>
      <c r="T1011" s="12"/>
      <c r="U1011" s="12"/>
      <c r="V1011" s="12"/>
      <c r="W1011" s="12"/>
      <c r="X1011" s="12"/>
      <c r="Y1011" s="12"/>
      <c r="Z1011" s="12"/>
    </row>
    <row r="1012">
      <c r="A1012" s="12"/>
      <c r="B1012" s="12"/>
      <c r="C1012" s="12"/>
      <c r="D1012" s="12"/>
      <c r="E1012" s="12"/>
      <c r="F1012" s="12"/>
      <c r="G1012" s="12"/>
      <c r="H1012" s="12"/>
      <c r="I1012" s="12"/>
      <c r="J1012" s="12"/>
      <c r="K1012" s="12"/>
      <c r="L1012" s="12"/>
      <c r="M1012" s="12"/>
      <c r="N1012" s="12"/>
      <c r="O1012" s="12"/>
      <c r="P1012" s="12"/>
      <c r="Q1012" s="12"/>
      <c r="R1012" s="12"/>
      <c r="S1012" s="12"/>
      <c r="T1012" s="12"/>
      <c r="U1012" s="12"/>
      <c r="V1012" s="12"/>
      <c r="W1012" s="12"/>
      <c r="X1012" s="12"/>
      <c r="Y1012" s="12"/>
      <c r="Z1012" s="12"/>
    </row>
    <row r="1013">
      <c r="A1013" s="12"/>
      <c r="B1013" s="12"/>
      <c r="C1013" s="12"/>
      <c r="D1013" s="12"/>
      <c r="E1013" s="12"/>
      <c r="F1013" s="12"/>
      <c r="G1013" s="12"/>
      <c r="H1013" s="12"/>
      <c r="I1013" s="12"/>
      <c r="J1013" s="12"/>
      <c r="K1013" s="12"/>
      <c r="L1013" s="12"/>
      <c r="M1013" s="12"/>
      <c r="N1013" s="12"/>
      <c r="O1013" s="12"/>
      <c r="P1013" s="12"/>
      <c r="Q1013" s="12"/>
      <c r="R1013" s="12"/>
      <c r="S1013" s="12"/>
      <c r="T1013" s="12"/>
      <c r="U1013" s="12"/>
      <c r="V1013" s="12"/>
      <c r="W1013" s="12"/>
      <c r="X1013" s="12"/>
      <c r="Y1013" s="12"/>
      <c r="Z1013" s="12"/>
    </row>
    <row r="1014">
      <c r="A1014" s="12"/>
      <c r="B1014" s="12"/>
      <c r="C1014" s="12"/>
      <c r="D1014" s="12"/>
      <c r="E1014" s="12"/>
      <c r="F1014" s="12"/>
      <c r="G1014" s="12"/>
      <c r="H1014" s="12"/>
      <c r="I1014" s="12"/>
      <c r="J1014" s="12"/>
      <c r="K1014" s="12"/>
      <c r="L1014" s="12"/>
      <c r="M1014" s="12"/>
      <c r="N1014" s="12"/>
      <c r="O1014" s="12"/>
      <c r="P1014" s="12"/>
      <c r="Q1014" s="12"/>
      <c r="R1014" s="12"/>
      <c r="S1014" s="12"/>
      <c r="T1014" s="12"/>
      <c r="U1014" s="12"/>
      <c r="V1014" s="12"/>
      <c r="W1014" s="12"/>
      <c r="X1014" s="12"/>
      <c r="Y1014" s="12"/>
      <c r="Z1014" s="12"/>
    </row>
    <row r="1015">
      <c r="A1015" s="12"/>
      <c r="B1015" s="12"/>
      <c r="C1015" s="12"/>
      <c r="D1015" s="12"/>
      <c r="E1015" s="12"/>
      <c r="F1015" s="12"/>
      <c r="G1015" s="12"/>
      <c r="H1015" s="12"/>
      <c r="I1015" s="12"/>
      <c r="J1015" s="12"/>
      <c r="K1015" s="12"/>
      <c r="L1015" s="12"/>
      <c r="M1015" s="12"/>
      <c r="N1015" s="12"/>
      <c r="O1015" s="12"/>
      <c r="P1015" s="12"/>
      <c r="Q1015" s="12"/>
      <c r="R1015" s="12"/>
      <c r="S1015" s="12"/>
      <c r="T1015" s="12"/>
      <c r="U1015" s="12"/>
      <c r="V1015" s="12"/>
      <c r="W1015" s="12"/>
      <c r="X1015" s="12"/>
      <c r="Y1015" s="12"/>
      <c r="Z1015" s="12"/>
    </row>
    <row r="1016">
      <c r="A1016" s="12"/>
      <c r="B1016" s="12"/>
      <c r="C1016" s="12"/>
      <c r="D1016" s="12"/>
      <c r="E1016" s="12"/>
      <c r="F1016" s="12"/>
      <c r="G1016" s="12"/>
      <c r="H1016" s="12"/>
      <c r="I1016" s="12"/>
      <c r="J1016" s="12"/>
      <c r="K1016" s="12"/>
      <c r="L1016" s="12"/>
      <c r="M1016" s="12"/>
      <c r="N1016" s="12"/>
      <c r="O1016" s="12"/>
      <c r="P1016" s="12"/>
      <c r="Q1016" s="12"/>
      <c r="R1016" s="12"/>
      <c r="S1016" s="12"/>
      <c r="T1016" s="12"/>
      <c r="U1016" s="12"/>
      <c r="V1016" s="12"/>
      <c r="W1016" s="12"/>
      <c r="X1016" s="12"/>
      <c r="Y1016" s="12"/>
      <c r="Z1016" s="12"/>
    </row>
    <row r="1017">
      <c r="A1017" s="12"/>
      <c r="B1017" s="12"/>
      <c r="C1017" s="12"/>
      <c r="D1017" s="12"/>
      <c r="E1017" s="12"/>
      <c r="F1017" s="12"/>
      <c r="G1017" s="12"/>
      <c r="H1017" s="12"/>
      <c r="I1017" s="12"/>
      <c r="J1017" s="12"/>
      <c r="K1017" s="12"/>
      <c r="L1017" s="12"/>
      <c r="M1017" s="12"/>
      <c r="N1017" s="12"/>
      <c r="O1017" s="12"/>
      <c r="P1017" s="12"/>
      <c r="Q1017" s="12"/>
      <c r="R1017" s="12"/>
      <c r="S1017" s="12"/>
      <c r="T1017" s="12"/>
      <c r="U1017" s="12"/>
      <c r="V1017" s="12"/>
      <c r="W1017" s="12"/>
      <c r="X1017" s="12"/>
      <c r="Y1017" s="12"/>
      <c r="Z1017" s="12"/>
    </row>
    <row r="1018">
      <c r="A1018" s="12"/>
      <c r="B1018" s="12"/>
      <c r="C1018" s="12"/>
      <c r="D1018" s="12"/>
      <c r="E1018" s="12"/>
      <c r="F1018" s="12"/>
      <c r="G1018" s="12"/>
      <c r="H1018" s="12"/>
      <c r="I1018" s="12"/>
      <c r="J1018" s="12"/>
      <c r="K1018" s="12"/>
      <c r="L1018" s="12"/>
      <c r="M1018" s="12"/>
      <c r="N1018" s="12"/>
      <c r="O1018" s="12"/>
      <c r="P1018" s="12"/>
      <c r="Q1018" s="12"/>
      <c r="R1018" s="12"/>
      <c r="S1018" s="12"/>
      <c r="T1018" s="12"/>
      <c r="U1018" s="12"/>
      <c r="V1018" s="12"/>
      <c r="W1018" s="12"/>
      <c r="X1018" s="12"/>
      <c r="Y1018" s="12"/>
      <c r="Z1018" s="12"/>
    </row>
  </sheetData>
  <mergeCells count="144">
    <mergeCell ref="B51:H51"/>
    <mergeCell ref="B50:H50"/>
    <mergeCell ref="B52:H52"/>
    <mergeCell ref="D69:I69"/>
    <mergeCell ref="D68:I68"/>
    <mergeCell ref="A74:B74"/>
    <mergeCell ref="A73:B73"/>
    <mergeCell ref="A75:B75"/>
    <mergeCell ref="D185:H185"/>
    <mergeCell ref="D184:H184"/>
    <mergeCell ref="D183:H183"/>
    <mergeCell ref="D152:I152"/>
    <mergeCell ref="F158:I158"/>
    <mergeCell ref="F162:I162"/>
    <mergeCell ref="F161:I161"/>
    <mergeCell ref="D177:H177"/>
    <mergeCell ref="D178:H178"/>
    <mergeCell ref="D40:G40"/>
    <mergeCell ref="D41:G41"/>
    <mergeCell ref="D101:I101"/>
    <mergeCell ref="D100:I100"/>
    <mergeCell ref="D114:I114"/>
    <mergeCell ref="D115:I115"/>
    <mergeCell ref="D91:I91"/>
    <mergeCell ref="D88:I88"/>
    <mergeCell ref="D89:I89"/>
    <mergeCell ref="D95:I95"/>
    <mergeCell ref="D96:I96"/>
    <mergeCell ref="D99:I99"/>
    <mergeCell ref="D98:I98"/>
    <mergeCell ref="D63:F63"/>
    <mergeCell ref="D92:I92"/>
    <mergeCell ref="B151:B152"/>
    <mergeCell ref="D151:I151"/>
    <mergeCell ref="D179:H179"/>
    <mergeCell ref="D180:H180"/>
    <mergeCell ref="D62:F62"/>
    <mergeCell ref="F159:I159"/>
    <mergeCell ref="D176:H176"/>
    <mergeCell ref="C242:H242"/>
    <mergeCell ref="C247:H247"/>
    <mergeCell ref="C244:H244"/>
    <mergeCell ref="C245:H245"/>
    <mergeCell ref="C243:H243"/>
    <mergeCell ref="C246:H246"/>
    <mergeCell ref="A234:H236"/>
    <mergeCell ref="C240:H240"/>
    <mergeCell ref="C239:H239"/>
    <mergeCell ref="B229:I229"/>
    <mergeCell ref="B220:I220"/>
    <mergeCell ref="B219:I219"/>
    <mergeCell ref="B221:I221"/>
    <mergeCell ref="B222:I222"/>
    <mergeCell ref="A252:I256"/>
    <mergeCell ref="C248:H248"/>
    <mergeCell ref="H1:I1"/>
    <mergeCell ref="D1:F1"/>
    <mergeCell ref="D61:F61"/>
    <mergeCell ref="D59:I59"/>
    <mergeCell ref="D45:G45"/>
    <mergeCell ref="D44:G44"/>
    <mergeCell ref="D64:F64"/>
    <mergeCell ref="D82:E82"/>
    <mergeCell ref="D65:F65"/>
    <mergeCell ref="D66:F66"/>
    <mergeCell ref="D33:F33"/>
    <mergeCell ref="D32:F32"/>
    <mergeCell ref="D28:H28"/>
    <mergeCell ref="D42:G42"/>
    <mergeCell ref="B228:I228"/>
    <mergeCell ref="A226:I226"/>
    <mergeCell ref="D93:I93"/>
    <mergeCell ref="D94:I94"/>
    <mergeCell ref="C238:H238"/>
    <mergeCell ref="C241:H241"/>
    <mergeCell ref="D267:E267"/>
    <mergeCell ref="D266:E266"/>
    <mergeCell ref="D265:E265"/>
    <mergeCell ref="F265:G265"/>
    <mergeCell ref="D263:E263"/>
    <mergeCell ref="F268:G268"/>
    <mergeCell ref="D268:E268"/>
    <mergeCell ref="F262:G262"/>
    <mergeCell ref="D264:E264"/>
    <mergeCell ref="D262:E262"/>
    <mergeCell ref="F267:G267"/>
    <mergeCell ref="C297:I297"/>
    <mergeCell ref="C294:I294"/>
    <mergeCell ref="C295:I295"/>
    <mergeCell ref="C296:I296"/>
    <mergeCell ref="A291:I291"/>
    <mergeCell ref="C298:I298"/>
    <mergeCell ref="C287:I287"/>
    <mergeCell ref="C300:I300"/>
    <mergeCell ref="C301:I301"/>
    <mergeCell ref="C299:I299"/>
    <mergeCell ref="C286:I286"/>
    <mergeCell ref="C293:I293"/>
    <mergeCell ref="F261:G261"/>
    <mergeCell ref="D261:E261"/>
    <mergeCell ref="D258:E258"/>
    <mergeCell ref="F258:G258"/>
    <mergeCell ref="D260:E260"/>
    <mergeCell ref="D259:E259"/>
    <mergeCell ref="F260:G260"/>
    <mergeCell ref="H260:I260"/>
    <mergeCell ref="F259:G259"/>
    <mergeCell ref="H259:I259"/>
    <mergeCell ref="H258:I258"/>
    <mergeCell ref="H263:I263"/>
    <mergeCell ref="H261:I261"/>
    <mergeCell ref="H262:I262"/>
    <mergeCell ref="C312:I312"/>
    <mergeCell ref="C311:I311"/>
    <mergeCell ref="C309:I309"/>
    <mergeCell ref="C310:I310"/>
    <mergeCell ref="A307:I307"/>
    <mergeCell ref="C303:I303"/>
    <mergeCell ref="C302:I302"/>
    <mergeCell ref="C316:I316"/>
    <mergeCell ref="C315:I315"/>
    <mergeCell ref="C317:I317"/>
    <mergeCell ref="C319:I319"/>
    <mergeCell ref="C318:I318"/>
    <mergeCell ref="C313:I313"/>
    <mergeCell ref="C314:I314"/>
    <mergeCell ref="F263:G263"/>
    <mergeCell ref="H265:I265"/>
    <mergeCell ref="H264:I264"/>
    <mergeCell ref="F264:G264"/>
    <mergeCell ref="H266:I266"/>
    <mergeCell ref="F266:G266"/>
    <mergeCell ref="H267:I267"/>
    <mergeCell ref="H268:I268"/>
    <mergeCell ref="C283:I283"/>
    <mergeCell ref="C285:I285"/>
    <mergeCell ref="C284:I284"/>
    <mergeCell ref="C278:I278"/>
    <mergeCell ref="C279:I279"/>
    <mergeCell ref="C280:I280"/>
    <mergeCell ref="C281:I281"/>
    <mergeCell ref="C282:I282"/>
    <mergeCell ref="A272:I273"/>
    <mergeCell ref="C277:I277"/>
  </mergeCells>
  <dataValidations>
    <dataValidation type="decimal" operator="greaterThanOrEqual" allowBlank="1" showInputMessage="1" showErrorMessage="1" prompt="Enter a number greater than or equal to 0" sqref="B105:B106 B110 B117 B123:B124 B130:B131">
      <formula1>0.0</formula1>
    </dataValidation>
    <dataValidation type="list" allowBlank="1" showInputMessage="1" showErrorMessage="1" prompt="Click and enter a value from the list of items" sqref="B6">
      <formula1>"Tiny,Small,Medium,Large,Huge,Gargantuan"</formula1>
    </dataValidation>
    <dataValidation type="decimal" allowBlank="1" showInputMessage="1" showErrorMessage="1" prompt="Enter a number between 1 and 30" sqref="B22">
      <formula1>1.0</formula1>
      <formula2>30.0</formula2>
    </dataValidation>
    <dataValidation type="decimal" operator="greaterThanOrEqual" allowBlank="1" showErrorMessage="1" sqref="B116">
      <formula1>0.0</formula1>
    </dataValidation>
    <dataValidation type="decimal" operator="greaterThanOrEqual" allowBlank="1" showInputMessage="1" prompt="Enter a number greater than or equal to 0" sqref="B109">
      <formula1>0.0</formula1>
    </dataValidation>
    <dataValidation type="decimal" operator="greaterThan" allowBlank="1" showInputMessage="1" showErrorMessage="1" prompt="Enter a number greater than 0" sqref="B111:B112 B118:B119 B125:B126 B132:B133">
      <formula1>0.0</formula1>
    </dataValidation>
  </dataValidations>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25.57"/>
  </cols>
  <sheetData>
    <row r="1">
      <c r="A1" s="180" t="str">
        <f>CONCATENATE("&lt;!DOCTYPE html&gt;
&lt;html&gt;&lt;head&gt;&lt;link href='http://fonts.googleapis.com/css?family=Lora:700' rel='stylesheet' type='text/css'/&gt;&lt;link href='http://fonts.googleapis.com/css?family=Noto+Sans:400,700,400italic,700italic' rel='stylesheet' type='text/css'/&gt;&lt;meta ch"&amp;"arset='utf-8'/&gt;&lt;title&gt;D&amp;D 5e Statblock - ", Calculator!B5, "&lt;/title&gt;&lt;style&gt;
      body {
        margin: 0;
      }
      stat-block {
        /* A bit of margin for presentation purposes, to show off the drop
        shadow. */
        margin-left: 20px;
        margin-top: 20px;
      }
    &lt;/style&gt;&lt;/head&gt;&lt;body"&amp;"&gt;&lt;template id='tapered-rule'&gt;
  &lt;style&gt;
    svg {
      fill: #922610;
      /* Stroke is necessary for good antialiasing in Chrome. */
      stroke: #922610;
      margin-top: 0.7em;
      margin-bottom: 0.35em;
    }
  &lt;/style&gt;
  &lt;svg height='5' width='"&amp;"400'&gt;
    &lt;polyline points='0,0 400,2.5 0,5'&gt;&lt;/polyline&gt;
  &lt;/svg&gt;
&lt;/template&gt;&lt;script&gt;
(function(window, document) {
  var elemName = 'tapered-rule';
  var thatDoc = document;
  var thisDoc = (thatDoc.currentScript || thatDoc._currentScript).ownerDocument;"&amp;"
  var proto = Object.create(HTMLElement.prototype, {
    createdCallback: {
      value: function() {
        var template = thisDoc.getElementById(elemName);
        var clone = thatDoc.importNode(template.content, true);
        this.createShadowRoot()"&amp;".appendChild(clone);
      }
    }
  });
  thatDoc.registerElement(elemName, {prototype: proto});
})(window, document);
&lt;/script&gt;&lt;template id='top-stats'&gt;
  &lt;tapered-rule&gt;&lt;/tapered-rule&gt;
  &lt;content&gt;&lt;/content&gt;
  &lt;tapered-rule&gt;&lt;/tapered-rule&gt;
&lt;/template&gt;&lt;sc"&amp;"ript&gt;
(function(window, document) {
  var elemName = 'top-stats';
  var thatDoc = document;
  var thisDoc = (thatDoc.currentScript || thatDoc._currentScript).ownerDocument;
  var proto = Object.create(HTMLElement.prototype, {
    createdCallback: {
      "&amp;"value: function() {
        var template = thisDoc.getElementById(elemName);
        var clone = thatDoc.importNode(template.content, true);
        this.createShadowRoot().appendChild(clone);
      }
    }
  });
  thatDoc.registerElement(elemName, {proto"&amp;"type: proto});
})(window, document);
&lt;/script&gt;&lt;template id='creature-heading'&gt;
  &lt;style&gt;
    ::content &gt; h1 {
      font-family: 'Lora', 'Calisto MT', 'Bookman Old Style', Bookman,
                    'Goudy Old Style', Garamond, 'Hoefler Text',
         "&amp;"           'Bitstream Charter', Georgia, serif;
      color: #7A200D;
      font-weight: 700;
      margin-top: -6px;
      margin-bottom: -2px;
      font-size: 25px;
      letter-spacing: 2px;
      font-variant: small-caps;
    }
    ::content &gt; h2 {
"&amp;"      font-weight: normal;
      font-style: italic;
      font-size: 12px;
      margin: 0;
    }
  &lt;/style&gt;
  &lt;content select='h1'&gt;&lt;/content&gt;
  &lt;content select='h2'&gt;&lt;/content&gt;
&lt;/template&gt;&lt;script&gt;
(function(window, document) {
  var elemName = 'creature-"&amp;"heading';
  var thatDoc = document;
  var thisDoc = (thatDoc.currentScript || thatDoc._currentScript).ownerDocument;
  var proto = Object.create(HTMLElement.prototype, {
    createdCallback: {
      value: function() {
        var template = thisDoc.getEl"&amp;"ementById(elemName);
        var clone = thatDoc.importNode(template.content, true);
        this.createShadowRoot().appendChild(clone);
      }
    }
  });
  thatDoc.registerElement(elemName, {prototype: proto});
})(window, document);
&lt;/script&gt;&lt;template "&amp;"id='abilities-block'&gt;
  &lt;style&gt;
    :host {
      color: #7A200D;
    }
    table {
      width: 100%;
      border: 0px;
      border-collapse: collapse;
    }
    th, td {
      width: 50px;
      text-align: center;
    }
  &lt;/style&gt;
  &lt;tapered-rule&gt;&lt;/"&amp;"tapered-rule&gt;
  &lt;table&gt;
    &lt;tbody&gt;&lt;tr&gt;
      &lt;th&gt;STR&lt;/th&gt;
      &lt;th&gt;DEX&lt;/th&gt;
      &lt;th&gt;CON&lt;/th&gt;
      &lt;th&gt;INT&lt;/th&gt;
      &lt;th&gt;WIS&lt;/th&gt;
      &lt;th&gt;CHA&lt;/th&gt;
    &lt;/tr&gt;
    &lt;tr&gt;
      &lt;td id='str'&gt;&lt;/td&gt;
      &lt;td id='dex'&gt;&lt;/td&gt;
      &lt;td id='con'&gt;&lt;/td&gt;
      &lt;"&amp;"td id='int'&gt;&lt;/td&gt;
      &lt;td id='wis'&gt;&lt;/td&gt;
      &lt;td id='cha'&gt;&lt;/td&gt;
    &lt;/tr&gt;
  &lt;/tbody&gt;&lt;/table&gt;
  &lt;tapered-rule&gt;&lt;/tapered-rule&gt;
&lt;/template&gt;&lt;script&gt;
(function(window, document) {
  function abilityModifier(abilityScore) {
    var score = parseInt(abilityS"&amp;"core, 10);
    return Math.floor((score - 10) / 2);
  }
  function formattedModifier(abilityModifier) {
    if (abilityModifier &gt;= 0) {
      return '+' + abilityModifier;
    }
    // This is an en dash, NOT a 'normal' dash. The minus sign needs to be m"&amp;"ore
    // visible.
    return '–' + Math.abs(abilityModifier);
  }
  function abilityText(abilityScore) {
    return [String(abilityScore),
            ' (',
            formattedModifier(abilityModifier(abilityScore)),
            ')'].join('');
  }
 "&amp;" var elemName = 'abilities-block';
  var thatDoc = document;
  var thisDoc = (thatDoc.currentScript || thatDoc._currentScript).ownerDocument;
  var proto = Object.create(HTMLElement.prototype, {
    createdCallback: {
      value: function() {
        var"&amp;" template = thisDoc.getElementById(elemName);
        var clone = thatDoc.importNode(template.content, true);
        var root = this.createShadowRoot().appendChild(clone);
      }
    },
    attachedCallback: {
      value: function() {
        var root "&amp;"= this.shadowRoot;
        for (var i = 0; i &lt; this.attributes.length; i++) {
          var attribute = this.attributes[i];
          var abilityShortName = attribute.name.split('-')[1];
          root.getElementById(abilityShortName).textContent =
      "&amp;"       abilityText(attribute.value);
        }
      }
    }
  });
  thatDoc.registerElement(elemName, {prototype: proto});
})(window, document);
&lt;/script&gt;&lt;template id='property-block'&gt;
  &lt;style&gt;
    ::content &gt; h4 {
      display: inline;
      font-wei"&amp;"ght: bold;
      font-style: italic;
    }
    ::content &gt; p {
      display: inline;
    }
    p {
      margin-top: 0.3em;
      margin-bottom: 0.9em;
    }
  &lt;/style&gt;
  &lt;p&gt;&lt;content&gt;&lt;/content&gt;&lt;/p&gt;
&lt;/template&gt;&lt;script&gt;
(function(window, document) {
  va"&amp;"r elemName = 'property-block';
  var thatDoc = document;
  var thisDoc = (thatDoc.currentScript || thatDoc._currentScript).ownerDocument;
  var proto = Object.create(HTMLElement.prototype, {
    createdCallback: {
      value: function() {
        var tem"&amp;"plate = thisDoc.getElementById(elemName);
        var clone = thatDoc.importNode(template.content, true);
        this.createShadowRoot().appendChild(clone);
      }
    }
  });
  thatDoc.registerElement(elemName, {prototype: proto});
})(window, document)"&amp;";
&lt;/script&gt;&lt;template id='property-line'&gt;
  &lt;style&gt;
    :host {
      color: #7A200D;
    }
    div {
      /* Indenting everything EXCEPT the first line. */
      text-indent: -1em;
      margin-left: 1em;
    }
    ::content &gt; * {
      display: inline"&amp;";
    }
    ::content &gt; p {
      margin-left: 0.4em;
    }
  &lt;/style&gt;
  &lt;!-- Specific select expressions needed instead of just one &lt;content&gt;
  to avoid the original witespace between the elements.  --&gt;
  &lt;div&gt;&lt;content select='h4'&gt;&lt;/content&gt;&lt;content sel"&amp;"ect='p'&gt;&lt;/content&gt;&lt;/div&gt;
&lt;/template&gt;&lt;script&gt;
(function(window, document) {
  var elemName = 'property-line';
  var thatDoc = document;
  var thisDoc = (thatDoc.currentScript || thatDoc._currentScript).ownerDocument;
  var proto = Object.create(HTMLElement"&amp;".prototype, {
    createdCallback: {
      value: function() {
        var template = thisDoc.getElementById(elemName);
        var clone = thatDoc.importNode(template.content, true);
        this.createShadowRoot().appendChild(clone);
      }
    }
  });"&amp;"
  thatDoc.registerElement(elemName, {prototype: proto});
})(window, document);
&lt;/script&gt;&lt;template id='stat-block'&gt;
  &lt;style&gt;
    :host {
      width: 424px;
      display: block;
    }
    #content-wrap {
      font-family: 'Noto Sans', 'Myriad Pro', Ca"&amp;"libri, Helvetica, Arial,
                    sans-serif;
      font-size: 13px;
      display: block;
      background: #FDF1DC;
      padding: 0.6em;
      border: 1px #DDD solid;
      box-shadow: 0 0 1.5em #867453;
      /* We don't want the box-shado"&amp;"w in front of the bar divs. */
      position: relative;
      z-index: 0;
      /* Leaving room for the two bars to protrude outwards */
      margin-left: 2px;
      margin-right: 2px;
    }
    ::content &gt; h3 {
      border-bottom: 1px solid #7A200D;"&amp;"
      color: #7A200D;
      font-size: 18px;
      font-variant: small-caps;
      font-weight: normal;
      letter-spacing: 1px;
      margin: 0;
    }
    /* Last block shouldn't have margin, too much white space. */
    ::content property-block:last"&amp;"-child /deep/ p {
      margin-bottom: 0;
    }
    .bar {
      height: 5px;
      background: #E69A28;
      border: 1px solid #000;
      position: relative;
      z-index: 1;
    }
  &lt;/style&gt;
  &lt;div class='bar'&gt;&lt;/div&gt;
  &lt;div id='content-wrap'&gt;
    &lt;c"&amp;"ontent&gt;&lt;/content&gt;
  &lt;/div&gt;
  &lt;div class='bar'&gt;&lt;/div&gt;
&lt;/template&gt;&lt;script&gt;
(function(window, document) {
  var elemName = 'stat-block';
  var thatDoc = document;
  var thisDoc = (thatDoc.currentScript || thatDoc._currentScript).ownerDocument;
  var proto = "&amp;"Object.create(HTMLElement.prototype, {
    createdCallback: {
      value: function() {
        var template = thisDoc.getElementById(elemName);
        var clone = thatDoc.importNode(template.content, true);
        this.createShadowRoot().appendChild(cl"&amp;"one);
      }
    }
  });
  thatDoc.registerElement(elemName, {prototype: proto});
})(window, document);
&lt;/script&gt;
&lt;stat-block&gt;
  &lt;creature-heading&gt;
    &lt;h1&gt;", Calculator!B5, "&lt;/h1&gt;
    &lt;h2&gt;", Calculator!B6, " ", Calculator!B7, ", ", Calculator!B8, "&lt;/h2&gt;
  &lt;/creature-heading&gt;
  &lt;top-stats&gt;
    &lt;property-line&gt;
      &lt;h4&gt;Armor Class&lt;/h4&gt;
      &lt;p&gt;", Calculator!B32, if(Calculator!B33=0, "", concatenate( " (", Calculator!B33, ") ")), "&lt;/p&gt;
    &lt;/property-line&gt;
    &lt;property-line&gt;
      &lt;h4&gt;Hit Points&lt;/h4&gt;
      &lt;p&gt;", Calculator!B44, " (", Calculator!B42, "d", Calculator!B43, " + ",Calculator!B42*Calculator!C15,")&lt;/p&gt;
    &lt;/property-line&gt;
    &lt;property-line&gt;
      &lt;h4&gt;Speed&lt;/h4&gt;
      &lt;p&gt;", Calculator!B145, if(Calculator!B147&gt;0,concatenate(" ft., climb ", Calculator!B147),""), if(Calculator!B147&gt;0,concatenate(" ft., fly ", Calculator!B147),""), if(Calculator!B148&gt;0,concatenate(" ft., swim ", Calculator!B148),""), if(Calculator!B149&gt;0,concatenate(" ft., burrow ", Calculator!B149),""), " ft.&lt;/p&gt;
    &lt;/property-line&gt;
    &lt;abilities-block data-str='", Calculator!B13, "'
                     data-dex='", Calculator!B14, "'
                     data-con='", Calculator!B15, "'
                     data-int='", Calculator!B16, "'
                     data-wis='", Calculator!B17, "'
                     data-cha='", Calculator!B18, "'&gt;&lt;/abilities-block&gt;
        ", if(AND(
              OR(Calculator!B158=0,Calculator!B158=Calculator!D158),
                  OR(Calculator!B159=0,Calculator!B159=Calculator!D159),
                  OR(Calculator!B160=0,Calculator!B160=Calculator!D160),
                  OR(Calculator!B161=0,Calculator!B161=Calculator!D161),
                  OR(Calculator!B162=0,Calculator!B162=Calculator!D162),
                  OR(Calculator!B163=0,Calculator!B163=Calculator!D163)
                  ),"",concatenate("&lt;property-line&gt;
                    &lt;h4&gt;Saving Throws&lt;/h4&gt;
                        &lt;p&gt;",
                     if(OR(Calculator!B158=0,Calculator!B158=Calculator!D158),"", concatenate("Str +", Calculator!B158, " ")),
                         if(OR(Calculator!B159=0,Calculator!B159=Calculator!D159),"", concatenate("Dex +", Calculator!B159, " ")),
                         if(OR(Calculator!B160=0,Calculator!B160=Calculator!D160),"", concatenate("Con +", Calculator!B160, " ")),
                         if(OR(Calculator!B161=0,Calculator!B161=Calculator!D161),"", concatenate("Int +", Calculator!B161, " ")),
                         if(OR(Calculator!B162=0,Calculator!B162=Calculator!D162),"", concatenate("Wis +", Calculator!B162, " ")),
                         if(OR(Calculator!B163=0,Calculator!B163=Calculator!D163),"", concatenate("Cha +", Calculator!B163, " ")),
                         "&lt;/p&gt;
                  &lt;/property-line&gt;")),
         if(AND(Calculator!B190=0,Calculator!B193=0,Calculator!B194=0,Calculator!B195=0,Calculator!B198=0,Calculator!B199=0,Calculator!B200=0,Calculator!B201=0,Calculator!B202=0,Calculator!B205=0,Calculator!B206=0,Calculator!B207=0,Calculator!B208=0,Calculator!B209=0,Calculator!B212=0,Calculator!B213=0,Calculator!B214=0,Calculator!B205=0),"",concatenate("&lt;property-line&gt;
      &lt;h4&gt;Skills&lt;/h4&gt;
      &lt;p&gt;",if(Calculator!B190=0, "", concatenate("Athletics +",Calculator!B190, " ")), 
               if(Calculator!B193=0, "", concatenate("Acrobatics +",Calculator!B193, " ")),
                   if(Calculator!B194=0, "", concatenate("Sleight of Hand +",Calculator!B194, " ")),
                   if(Calculator!B195=0, "", concatenate("Stealth +",Calculator!B195, " ")),
                   if(Calculator!B198=0, "", concatenate("Arcana +",Calculator!B198, " ")),
                   if(Calculator!B199=0, "", concatenate("History +",Calculator!B199, " ")),
                   if(Calculator!B200=0, "", concatenate("Investigation +",Calculator!B200, " ")),
                   if(Calculator!B201=0, "", concatenate("Nature +",Calculator!B201, " ")),
                   if(Calculator!B202=0, "", concatenate("Religion +",Calculator!B202, " ")),
                   if(Calculator!B205=0, "", concatenate("Animal Handling +",Calculator!B205, " ")),
                   if(Calculator!B206=0, "", concatenate("Insight +",Calculator!B206, " ")),
                   if(Calculator!B207=0, "", concatenate("Medicine +",Calculator!B207, " ")),
                   if(Calculator!B208=0, "", concatenate("Perception +",Calculator!B208, " ")),
                   if(Calculator!B209=0, "", concatenate("Survival +",Calculator!B209, " ")),
                   if(Calculator!B212=0, "", concatenate("Deception +",Calculator!B212, " ")),
                   if(Calculator!B213=0, "", concatenate("Intimidation +",Calculator!B213, " ")),
                   if(Calculator!B214=0, "", concatenate("Performance +",Calculator!B214, " ")),
                   if(Calculator!B215=0, "", concatenate("Persuasion +",Calculator!B215, " ")), "&lt;/p&gt;
    &lt;/property-line&gt;")),"
        ", if(Calculator!I50&gt;0,concatenate("&lt;property-line&gt;
      &lt;h4&gt;Damage Immunities&lt;/h4&gt;
      &lt;p&gt;",Calculator!B50,"&lt;/p&gt;
    &lt;/property-line&gt;"),""),"
    ", if(Calculator!I51&gt;0,concatenate("&lt;property-line&gt;
      &lt;h4&gt;Damage Resistances&lt;/h4&gt;
      &lt;p&gt;",Calculator!B51,"&lt;/p&gt;
    &lt;/property-line&gt;"),""),"
    ", if(Calculator!I52&gt;0,concatenate("&lt;property-line&gt;
      &lt;h4&gt;Damage Vulnerabilities&lt;/h4&gt;
      &lt;p&gt;",Calculator!B52,"&lt;/p&gt;
    &lt;/property-line&gt;"),""),"
    ", if(Calculator!B222=0,"",concatenate("&lt;property-line&gt;
      &lt;h4&gt;Condition Immunities&lt;/h4&gt;
      &lt;p&gt;",Calculator!B222,"&lt;/p&gt;
    &lt;/property-line&gt;")),"
    &lt;property-line&gt;
      &lt;h4&gt;Senses&lt;/h4&gt;
      &lt;p&gt;",if(Calculator!B228=0,"",concatenate(Calculator!B228,", ")), "passive Perception ", if(Calculator!B208=0, Calculator!C17+10, Calculator!B208+10),"&lt;/p&gt;
    &lt;/property-line&gt;
    &lt;property-line&gt;
      &lt;h4&gt;Languages&lt;/h4&gt;
      &lt;p&gt;",if(Calculator!B229=0,"—",Calculator!B229),"&lt;/p&gt;
    &lt;/property-line&gt;
    &lt;property-line&gt;
      &lt;h4&gt;Challenge&lt;/h4&gt;
      &lt;p&gt;",Calculator!B184, " (", Calculator!B185, " XP)&lt;/p&gt;
    &lt;/property-line&gt;
  &lt;/top-stats&gt;
    ", if(Calculator!C239=0,"",concatenate("&lt;property-block&gt;
      &lt;h4&gt;", Calculator!B239, ".&lt;/h4&gt;
      &lt;p&gt;",Calculator!C239,"&lt;/p&gt;
    &lt;/property-block&gt;")),"
    ", if(Calculator!C240=0,"",concatenate("&lt;property-block&gt;
      &lt;h4&gt;", Calculator!B240, ".&lt;/h4&gt;
      &lt;p&gt;",Calculator!C240,"&lt;/p&gt;
    &lt;/property-block&gt;")),"
    ", if(Calculator!C241=0,"",concatenate("&lt;property-block&gt;
      &lt;h4&gt;", Calculator!B241, ".&lt;/h4&gt;
      &lt;p&gt;",Calculator!C241,"&lt;/p&gt;
    &lt;/property-block&gt;")),"
    ", if(Calculator!C242=0,"",concatenate("&lt;property-block&gt;
      &lt;h4&gt;", Calculator!B242, ".&lt;/h4&gt;
      &lt;p&gt;",Calculator!C242,"&lt;/p&gt;
    &lt;/property-block&gt;")),"
    ", if(Calculator!C243=0,"",concatenate("&lt;property-block&gt;
      &lt;h4&gt;", Calculator!B243, ".&lt;/h4&gt;
      &lt;p&gt;",Calculator!C243,"&lt;/p&gt;
    &lt;/property-block&gt;")),"
    ", if(Calculator!C244=0,"",concatenate("&lt;property-block&gt;
      &lt;h4&gt;", Calculator!B244, ".&lt;/h4&gt;
      &lt;p&gt;",Calculator!C244,"&lt;/p&gt;
    &lt;/property-block&gt;")),"
    ", if(Calculator!C245=0,"",concatenate("&lt;property-block&gt;
      &lt;h4&gt;", Calculator!B245, ".&lt;/h4&gt;
      &lt;p&gt;",Calculator!C245,"&lt;/p&gt;
    &lt;/property-block&gt;")),"
    ", if(Calculator!C246=0,"",concatenate("&lt;property-block&gt;
      &lt;h4&gt;", Calculator!B246, ".&lt;/h4&gt;
      &lt;p&gt;",Calculator!C246,"&lt;/p&gt;
    &lt;/property-block&gt;")),"
    ", if(Calculator!C247=0,"",concatenate("&lt;property-block&gt;
      &lt;h4&gt;", Calculator!B247, ".&lt;/h4&gt;
      &lt;p&gt;",Calculator!C247,"&lt;/p&gt;
    &lt;/property-block&gt;")),"
    ", if(Calculator!C248=0,"",concatenate("&lt;property-block&gt;
      &lt;h4&gt;", Calculator!B248, ".&lt;/h4&gt;
      &lt;p&gt;",Calculator!C248,"&lt;/p&gt;
    &lt;/property-block&gt;")),"
    &lt;h3&gt;Actions&lt;/h3&gt;
        ", if(Calculator!B259=0,"", concatenate("
        &lt;property-block&gt;
        &lt;h4&gt;", Calculator!B259, ".&lt;/h4&gt;
        &lt;p&gt;", if(Calculator!C259=0,"", concatenate("&lt;i&gt;", Calculator!C259, " Attack:&lt;/i&gt;")),
        " ", Calculator!D259,
        if(Calculator!F259=0,"", concatenate("
    &lt;i&gt;Hit:&lt;/i&gt; ", Calculator!F259)),
        if(Calculator!H259=0,"", concatenate("
    &lt;i&gt;Miss:&lt;/i&gt; ", Calculator!H259)),
    "&lt;/p&gt;
  &lt;/property-block&gt;")),"
        ", if(Calculator!B260=0,"", concatenate("
        &lt;property-block&gt;
    &lt;h4&gt;", Calculator!B260, ".&lt;/h4&gt;
        &lt;p&gt;", if(Calculator!C260=0,"", concatenate("&lt;i&gt;", Calculator!C260, " Attack:&lt;/i&gt;")),
        " ", Calculator!D260,
        if(Calculator!F260=0,"", concatenate("
    &lt;i&gt;Hit:&lt;/i&gt; ", Calculator!F260)),
        if(Calculator!H260=0,"", concatenate("
    &lt;i&gt;Miss:&lt;/i&gt; ", Calculator!H260)),
    "&lt;/p&gt;
  &lt;/property-block&gt;")),"
        ", if(Calculator!B261=0,"", concatenate("
        &lt;property-block&gt;
    &lt;h4&gt;", Calculator!B261, ".&lt;/h4&gt;
        &lt;p&gt;", if(Calculator!C261=0,"", concatenate("&lt;i&gt;", Calculator!C261, " Attack:&lt;/i&gt;")),
        " ", Calculator!D261,
        if(Calculator!F261=0,"", concatenate("
    &lt;i&gt;Hit:&lt;/i&gt; ", Calculator!F261)),
        if(Calculator!H261=0,"", concatenate("
    &lt;i&gt;Miss:&lt;/i&gt; ", Calculator!H261)),
    "&lt;/p&gt;
  &lt;/property-block&gt;")),"
        ", if(Calculator!B262=0,"", concatenate("
        &lt;property-block&gt;
    &lt;h4&gt;", Calculator!B262, ".&lt;/h4&gt;
        &lt;p&gt;", if(Calculator!C262=0,"", concatenate("&lt;i&gt;", Calculator!C262, " Attack:&lt;/i&gt;")),
        " ", Calculator!D262,
        if(Calculator!F262=0,"", concatenate("
    &lt;i&gt;Hit:&lt;/i&gt; ", Calculator!F262)),
        if(Calculator!H262=0,"", concatenate("
    &lt;i&gt;Miss:&lt;/i&gt; ", Calculator!H262)),
    "&lt;/p&gt;
  &lt;/property-block&gt;")),"
        ", if(Calculator!B263=0,"", concatenate("
        &lt;property-block&gt;
    &lt;h4&gt;", Calculator!B263, ".&lt;/h4&gt;
        &lt;p&gt;", if(Calculator!C263=0,"", concatenate("&lt;i&gt;", Calculator!C263, " Attack:&lt;/i&gt;")),
        " ", Calculator!D263,
        if(Calculator!F263=0,"", concatenate("
    &lt;i&gt;Hit:&lt;/i&gt; ", Calculator!F263)),
        if(Calculator!H263=0,"", concatenate("
    &lt;i&gt;Miss:&lt;/i&gt; ", Calculator!H263)),
    "&lt;/p&gt;
  &lt;/property-block&gt;")),"
        ", if(Calculator!B264=0,"", concatenate("
        &lt;property-block&gt;
    &lt;h4&gt;", Calculator!B264, ".&lt;/h4&gt;
        &lt;p&gt;", if(Calculator!C264=0,"", CONCATENATE("&lt;i&gt;", Calculator!C264, " Attack:&lt;/i&gt;")),
        " ", Calculator!D264,
        if(Calculator!F264=0,"", concatenate("
    &lt;i&gt;Hit:&lt;/i&gt; ", Calculator!F264)),
        if(Calculator!H264=0,"", concatenate("
    &lt;i&gt;Miss:&lt;/i&gt; ", Calculator!H264)),
    "&lt;/p&gt;
  &lt;/property-block&gt;")),"
        ", if(Calculator!B265=0,"", concatenate("
        &lt;property-block&gt;
    &lt;h4&gt;", Calculator!B265, ".&lt;/h4&gt;
        &lt;p&gt;", if(Calculator!C265=0,"", concatenate("&lt;i&gt;", Calculator!C265, " Attack:&lt;/i&gt;")),
        " ", Calculator!D265,
        if(Calculator!F265=0,"", concatenate("
    &lt;i&gt;Hit:&lt;/i&gt; ", Calculator!F265)),
        if(Calculator!H265=0,"", concatenate("
    &lt;i&gt;Miss:&lt;/i&gt; ", Calculator!H265)),
    "&lt;/p&gt;
  &lt;/property-block&gt;")),"
        ", if(Calculator!B266=0,"", concatenate("
        &lt;property-block&gt;
    &lt;h4&gt;", Calculator!B266, ".&lt;/h4&gt;
        &lt;p&gt;", if(Calculator!C259=0,"", concatenate("&lt;i&gt;", Calculator!C266, " Attack:&lt;/i&gt;")),
        " ", Calculator!D266,
        if(Calculator!F266=0,"", concatenate("
    &lt;i&gt;Hit:&lt;/i&gt; ", Calculator!F266)),
        if(Calculator!H266=0,"", concatenate("
    &lt;i&gt;Miss:&lt;/i&gt; ", Calculator!H266)),
    "&lt;/p&gt;
  &lt;/property-block&gt;")),"
        ", if(Calculator!B267=0,"", concatenate("
        &lt;property-block&gt;
    &lt;h4&gt;", Calculator!B267, ".&lt;/h4&gt;
        &lt;p&gt;", if(Calculator!C257=0,"", concatenate("&lt;i&gt;", Calculator!C267, " Attack:&lt;/i&gt;")),
        " ", Calculator!D267,
        if(Calculator!F267=0,"", concatenate("
    &lt;i&gt;Hit:&lt;/i&gt; ", Calculator!F267)),
        if(Calculator!H267=0,"", concatenate("
    &lt;i&gt;Miss:&lt;/i&gt; ", Calculator!H267)),
    "&lt;/p&gt;
  &lt;/property-block&gt;")),"
        ", if(Calculator!B268=0,"", concatenate("
        &lt;property-block&gt;
    &lt;h4&gt;", Calculator!B268, ".&lt;/h4&gt;
        &lt;p&gt;", if(Calculator!C268=0,"", concatenate("&lt;i&gt;", Calculator!C268, " Attack:&lt;/i&gt;")),
        " ", Calculator!D268,
        if(Calculator!F268=0,"", concatenate("
    &lt;i&gt;Hit:&lt;/i&gt; ", Calculator!F268)),
        if(Calculator!H268=0,"", concatenate("
    &lt;i&gt;Miss:&lt;/i&gt; ", Calculator!H268)),
    "&lt;/p&gt;
  &lt;/property-block&gt;")),
  if(and(Calculator!B310=0,Calculator!B311=0,Calculator!B312=0,Calculator!B313=0,Calculator!B314=0,Calculator!B315=0,Calculator!B316=0,Calculator!B317=0,Calculator!B318=0,Calculator!B319=0),"",concatenate(
  "&lt;h3&gt;Bonus Actions&lt;/h3&gt;
    ",
    if(Calculator!B310=0,"", concatenate("
    &lt;p&gt;&lt;i&gt;&lt;b&gt;", Calculator!B310, ".&lt;/b&gt;&lt;/i&gt; ", Calculator!C310, "&lt;/p&gt;")),
    if(Calculator!B311=0,"", concatenate("
    &lt;p&gt;&lt;i&gt;&lt;b&gt;", Calculator!B311, ".&lt;/b&gt;&lt;/i&gt; ", Calculator!C311, "&lt;/p&gt;")),
    if(Calculator!B312=0,"", concatenate("
    &lt;p&gt;&lt;i&gt;&lt;b&gt;", Calculator!B312, ".&lt;/b&gt;&lt;/i&gt; ", Calculator!C312, "&lt;/p&gt;")),
    if(Calculator!B313=0,"", concatenate("
    &lt;p&gt;&lt;i&gt;&lt;b&gt;", Calculator!B313, ".&lt;/b&gt;&lt;/i&gt; ", Calculator!C313, "&lt;/p&gt;")),
    if(Calculator!B314=0,"", concatenate("
    &lt;p&gt;&lt;i&gt;&lt;b&gt;", Calculator!B314, ".&lt;/b&gt;&lt;/i&gt; ", Calculator!C314, "&lt;/p&gt;")),
    if(Calculator!B315=0,"", concatenate("
    &lt;p&gt;&lt;i&gt;&lt;b&gt;", Calculator!B315, ".&lt;/b&gt;&lt;/i&gt; ", Calculator!C315, "&lt;/p&gt;")),
    if(Calculator!B316=0,"", concatenate("
    &lt;p&gt;&lt;i&gt;&lt;b&gt;", Calculator!B316, ".&lt;/b&gt;&lt;/i&gt; ", Calculator!C316, "&lt;/p&gt;")),
    if(Calculator!B317=0,"", concatenate("
    &lt;p&gt;&lt;i&gt;&lt;b&gt;", Calculator!B317, ".&lt;/b&gt;&lt;/i&gt; ", Calculator!C317, "&lt;/p&gt;")),
    if(Calculator!B318=0,"", concatenate("
    &lt;p&gt;&lt;i&gt;&lt;b&gt;", Calculator!B318, ".&lt;/b&gt;&lt;/i&gt; ", Calculator!C318, "&lt;/p&gt;")),
    if(Calculator!B319=0,"", concatenate("
    &lt;p&gt;&lt;i&gt;&lt;b&gt;", Calculator!B319, ".&lt;/b&gt;&lt;/i&gt; ", Calculator!C319, "&lt;/p&gt;"))
    )), 
  if(and(Calculator!B294=0,Calculator!B295=0,Calculator!B296=0,Calculator!B297=0,Calculator!B298=0,Calculator!B299=0,Calculator!B300=0,Calculator!B301=0,Calculator!B302=0,Calculator!B303=0),"",concatenate(
  "&lt;h3&gt;Reactions&lt;/h3&gt;
    ",
    if(Calculator!B294=0,"", concatenate("
    &lt;p&gt;&lt;i&gt;&lt;b&gt;", Calculator!B294, ".&lt;/b&gt;&lt;/i&gt; ", Calculator!C294, "&lt;/p&gt;")),
    if(Calculator!B295=0,"", concatenate("
    &lt;p&gt;&lt;i&gt;&lt;b&gt;", Calculator!B295, ".&lt;/b&gt;&lt;/i&gt; ", Calculator!C295, "&lt;/p&gt;")),
    if(Calculator!B296=0,"", concatenate("
    &lt;p&gt;&lt;i&gt;&lt;b&gt;", Calculator!B296, ".&lt;/b&gt;&lt;/i&gt; ", Calculator!C296, "&lt;/p&gt;")),
    if(Calculator!B297=0,"", concatenate("
    &lt;p&gt;&lt;i&gt;&lt;b&gt;", Calculator!B297, ".&lt;/b&gt;&lt;/i&gt; ", Calculator!C297, "&lt;/p&gt;")),
    if(Calculator!B298=0,"", concatenate("
    &lt;p&gt;&lt;i&gt;&lt;b&gt;", Calculator!B298, ".&lt;/b&gt;&lt;/i&gt; ", Calculator!C298, "&lt;/p&gt;")),
    if(Calculator!B299=0,"", concatenate("
    &lt;p&gt;&lt;i&gt;&lt;b&gt;", Calculator!B299, ".&lt;/b&gt;&lt;/i&gt; ", Calculator!C299, "&lt;/p&gt;")),
    if(Calculator!B300=0,"", concatenate("
    &lt;p&gt;&lt;i&gt;&lt;b&gt;", Calculator!B300, ".&lt;/b&gt;&lt;/i&gt; ", Calculator!C300, "&lt;/p&gt;")),
    if(Calculator!B301=0,"", concatenate("
    &lt;p&gt;&lt;i&gt;&lt;b&gt;", Calculator!B301, ".&lt;/b&gt;&lt;/i&gt; ", Calculator!C301, "&lt;/p&gt;")),
    if(Calculator!B302=0,"", concatenate("
    &lt;p&gt;&lt;i&gt;&lt;b&gt;", Calculator!B302, ".&lt;/b&gt;&lt;/i&gt; ", Calculator!C302, "&lt;/p&gt;")),
    if(Calculator!B303=0,"", concatenate("
    &lt;p&gt;&lt;i&gt;&lt;b&gt;", Calculator!B303, ".&lt;/b&gt;&lt;/i&gt; ", Calculator!C303, "&lt;/p&gt;"))
    )),
    if(Calculator!B275=0,"",concatenate("
  &lt;h3&gt;Legendary Actions&lt;/h3&gt;
    &lt;p&gt;The ", lower(Calculator!B5), " can take ", Calculator!B275, " legendary actions, choosing from the options below. Only one legendary action can be used at a time and only at the end of another creature’s turn. The ", lower(Calculator!B5), " regains spent legendary actions at the start of its turn.&lt;/p&gt;
    &lt;p&gt;",
  if(Calculator!B278=0,"", concatenate("
    &lt;b&gt;", Calculator!B278, ".&lt;/b&gt; ", Calculator!C278, "&lt;br&gt;")),
  if(Calculator!B279=0,"", concatenate("
    &lt;b&gt;", Calculator!B279, ".&lt;/b&gt; ", Calculator!C279, "&lt;br&gt;")),
  if(Calculator!B280=0,"", concatenate("
    &lt;b&gt;", Calculator!B280, ".&lt;/b&gt; ", Calculator!C280, "&lt;br&gt;")),
  if(Calculator!B281=0,"", concatenate("
    &lt;b&gt;", Calculator!B281, ".&lt;/b&gt; ", Calculator!C281, "&lt;br&gt;")),
  if(Calculator!B282=0,"", concatenate("
    &lt;b&gt;", Calculator!B282, ".&lt;/b&gt; ", Calculator!C282, "&lt;br&gt;")),
  if(Calculator!B283=0,"", concatenate("
    &lt;b&gt;", Calculator!B283, ".&lt;/b&gt; ", Calculator!C283, "&lt;br&gt;")),
  if(Calculator!B284=0,"", concatenate("
    &lt;b&gt;", Calculator!B284, ".&lt;/b&gt; ", Calculator!C284, "&lt;br&gt;")),
  if(Calculator!B285=0,"", concatenate("
    &lt;b&gt;", Calculator!B285, ".&lt;/b&gt; ", Calculator!C285, "&lt;br&gt;")),
  if(Calculator!B286=0,"", concatenate("
    &lt;b&gt;", Calculator!B286, ".&lt;/b&gt; ", Calculator!C286, "&lt;br&gt;")),
  if(Calculator!B287=0,"", concatenate("
    &lt;b&gt;", Calculator!B287, ".&lt;/b&gt; ", Calculator!C287, "&lt;br&gt;"))
  )),
  "
&lt;/stat-block&gt;
&lt;/body&gt;&lt;/html&gt;")</f>
        <v>&lt;!DOCTYPE html&gt;
&lt;html&gt;&lt;head&gt;&lt;link href='http://fonts.googleapis.com/css?family=Lora:700' rel='stylesheet' type='text/css'/&gt;&lt;link href='http://fonts.googleapis.com/css?family=Noto+Sans:400,700,400italic,700italic' rel='stylesheet' type='text/css'/&gt;&lt;meta charset='utf-8'/&gt;&lt;title&gt;D&amp;D 5e Statblock - Animated Armor&lt;/title&gt;&lt;style&gt;
      body {
        margin: 0;
      }
      stat-block {
        /* A bit of margin for presentation purposes, to show off the drop
        shadow. */
        margin-left: 20px;
        margin-top: 20px;
      }
    &lt;/style&gt;&lt;/head&gt;&lt;body&gt;&lt;template id='tapered-rule'&gt;
  &lt;style&gt;
    svg {
      fill: #922610;
      /* Stroke is necessary for good antialiasing in Chrome. */
      stroke: #922610;
      margin-top: 0.7em;
      margin-bottom: 0.35em;
    }
  &lt;/style&gt;
  &lt;svg height='5' width='400'&gt;
    &lt;polyline points='0,0 400,2.5 0,5'&gt;&lt;/polyline&gt;
  &lt;/svg&gt;
&lt;/template&gt;&lt;script&gt;
(function(window, document) {
  var elemName = 'tapered-rule';
  var thatDoc = document;
  var thisDoc = (thatDoc.currentScript || thatDoc._currentScript).ownerDocument;
  var proto = Object.create(HTMLElement.prototype, {
    createdCallback: {
      value: function() {
        var template = thisDoc.getElementById(elemName);
        var clone = thatDoc.importNode(template.content, true);
        this.createShadowRoot().appendChild(clone);
      }
    }
  });
  thatDoc.registerElement(elemName, {prototype: proto});
})(window, document);
&lt;/script&gt;&lt;template id='top-stats'&gt;
  &lt;tapered-rule&gt;&lt;/tapered-rule&gt;
  &lt;content&gt;&lt;/content&gt;
  &lt;tapered-rule&gt;&lt;/tapered-rule&gt;
&lt;/template&gt;&lt;script&gt;
(function(window, document) {
  var elemName = 'top-stats';
  var thatDoc = document;
  var thisDoc = (thatDoc.currentScript || thatDoc._currentScript).ownerDocument;
  var proto = Object.create(HTMLElement.prototype, {
    createdCallback: {
      value: function() {
        var template = thisDoc.getElementById(elemName);
        var clone = thatDoc.importNode(template.content, true);
        this.createShadowRoot().appendChild(clone);
      }
    }
  });
  thatDoc.registerElement(elemName, {prototype: proto});
})(window, document);
&lt;/script&gt;&lt;template id='creature-heading'&gt;
  &lt;style&gt;
    ::content &gt; h1 {
      font-family: 'Lora', 'Calisto MT', 'Bookman Old Style', Bookman,
                    'Goudy Old Style', Garamond, 'Hoefler Text',
                    'Bitstream Charter', Georgia, serif;
      color: #7A200D;
      font-weight: 700;
      margin-top: -6px;
      margin-bottom: -2px;
      font-size: 25px;
      letter-spacing: 2px;
      font-variant: small-caps;
    }
    ::content &gt; h2 {
      font-weight: normal;
      font-style: italic;
      font-size: 12px;
      margin: 0;
    }
  &lt;/style&gt;
  &lt;content select='h1'&gt;&lt;/content&gt;
  &lt;content select='h2'&gt;&lt;/content&gt;
&lt;/template&gt;&lt;script&gt;
(function(window, document) {
  var elemName = 'creature-heading';
  var thatDoc = document;
  var thisDoc = (thatDoc.currentScript || thatDoc._currentScript).ownerDocument;
  var proto = Object.create(HTMLElement.prototype, {
    createdCallback: {
      value: function() {
        var template = thisDoc.getElementById(elemName);
        var clone = thatDoc.importNode(template.content, true);
        this.createShadowRoot().appendChild(clone);
      }
    }
  });
  thatDoc.registerElement(elemName, {prototype: proto});
})(window, document);
&lt;/script&gt;&lt;template id='abilities-block'&gt;
  &lt;style&gt;
    :host {
      color: #7A200D;
    }
    table {
      width: 100%;
      border: 0px;
      border-collapse: collapse;
    }
    th, td {
      width: 50px;
      text-align: center;
    }
  &lt;/style&gt;
  &lt;tapered-rule&gt;&lt;/tapered-rule&gt;
  &lt;table&gt;
    &lt;tbody&gt;&lt;tr&gt;
      &lt;th&gt;STR&lt;/th&gt;
      &lt;th&gt;DEX&lt;/th&gt;
      &lt;th&gt;CON&lt;/th&gt;
      &lt;th&gt;INT&lt;/th&gt;
      &lt;th&gt;WIS&lt;/th&gt;
      &lt;th&gt;CHA&lt;/th&gt;
    &lt;/tr&gt;
    &lt;tr&gt;
      &lt;td id='str'&gt;&lt;/td&gt;
      &lt;td id='dex'&gt;&lt;/td&gt;
      &lt;td id='con'&gt;&lt;/td&gt;
      &lt;td id='int'&gt;&lt;/td&gt;
      &lt;td id='wis'&gt;&lt;/td&gt;
      &lt;td id='cha'&gt;&lt;/td&gt;
    &lt;/tr&gt;
  &lt;/tbody&gt;&lt;/table&gt;
  &lt;tapered-rule&gt;&lt;/tapered-rule&gt;
&lt;/template&gt;&lt;script&gt;
(function(window, document) {
  function abilityModifier(abilityScore) {
    var score = parseInt(abilityScore, 10);
    return Math.floor((score - 10) / 2);
  }
  function formattedModifier(abilityModifier) {
    if (abilityModifier &gt;= 0) {
      return '+' + abilityModifier;
    }
    // This is an en dash, NOT a 'normal' dash. The minus sign needs to be more
    // visible.
    return '–' + Math.abs(abilityModifier);
  }
  function abilityText(abilityScore) {
    return [String(abilityScore),
            ' (',
            formattedModifier(abilityModifier(abilityScore)),
            ')'].join('');
  }
  var elemName = 'abilities-block';
  var thatDoc = document;
  var thisDoc = (thatDoc.currentScript || thatDoc._currentScript).ownerDocument;
  var proto = Object.create(HTMLElement.prototype, {
    createdCallback: {
      value: function() {
        var template = thisDoc.getElementById(elemName);
        var clone = thatDoc.importNode(template.content, true);
        var root = this.createShadowRoot().appendChild(clone);
      }
    },
    attachedCallback: {
      value: function() {
        var root = this.shadowRoot;
        for (var i = 0; i &lt; this.attributes.length; i++) {
          var attribute = this.attributes[i];
          var abilityShortName = attribute.name.split('-')[1];
          root.getElementById(abilityShortName).textContent =
             abilityText(attribute.value);
        }
      }
    }
  });
  thatDoc.registerElement(elemName, {prototype: proto});
})(window, document);
&lt;/script&gt;&lt;template id='property-block'&gt;
  &lt;style&gt;
    ::content &gt; h4 {
      display: inline;
      font-weight: bold;
      font-style: italic;
    }
    ::content &gt; p {
      display: inline;
    }
    p {
      margin-top: 0.3em;
      margin-bottom: 0.9em;
    }
  &lt;/style&gt;
  &lt;p&gt;&lt;content&gt;&lt;/content&gt;&lt;/p&gt;
&lt;/template&gt;&lt;script&gt;
(function(window, document) {
  var elemName = 'property-block';
  var thatDoc = document;
  var thisDoc = (thatDoc.currentScript || thatDoc._currentScript).ownerDocument;
  var proto = Object.create(HTMLElement.prototype, {
    createdCallback: {
      value: function() {
        var template = thisDoc.getElementById(elemName);
        var clone = thatDoc.importNode(template.content, true);
        this.createShadowRoot().appendChild(clone);
      }
    }
  });
  thatDoc.registerElement(elemName, {prototype: proto});
})(window, document);
&lt;/script&gt;&lt;template id='property-line'&gt;
  &lt;style&gt;
    :host {
      color: #7A200D;
    }
    div {
      /* Indenting everything EXCEPT the first line. */
      text-indent: -1em;
      margin-left: 1em;
    }
    ::content &gt; * {
      display: inline;
    }
    ::content &gt; p {
      margin-left: 0.4em;
    }
  &lt;/style&gt;
  &lt;!-- Specific select expressions needed instead of just one &lt;content&gt;
  to avoid the original witespace between the elements.  --&gt;
  &lt;div&gt;&lt;content select='h4'&gt;&lt;/content&gt;&lt;content select='p'&gt;&lt;/content&gt;&lt;/div&gt;
&lt;/template&gt;&lt;script&gt;
(function(window, document) {
  var elemName = 'property-line';
  var thatDoc = document;
  var thisDoc = (thatDoc.currentScript || thatDoc._currentScript).ownerDocument;
  var proto = Object.create(HTMLElement.prototype, {
    createdCallback: {
      value: function() {
        var template = thisDoc.getElementById(elemName);
        var clone = thatDoc.importNode(template.content, true);
        this.createShadowRoot().appendChild(clone);
      }
    }
  });
  thatDoc.registerElement(elemName, {prototype: proto});
})(window, document);
&lt;/script&gt;&lt;template id='stat-block'&gt;
  &lt;style&gt;
    :host {
      width: 424px;
      display: block;
    }
    #content-wrap {
      font-family: 'Noto Sans', 'Myriad Pro', Calibri, Helvetica, Arial,
                    sans-serif;
      font-size: 13px;
      display: block;
      background: #FDF1DC;
      padding: 0.6em;
      border: 1px #DDD solid;
      box-shadow: 0 0 1.5em #867453;
      /* We don't want the box-shadow in front of the bar divs. */
      position: relative;
      z-index: 0;
      /* Leaving room for the two bars to protrude outwards */
      margin-left: 2px;
      margin-right: 2px;
    }
    ::content &gt; h3 {
      border-bottom: 1px solid #7A200D;
      color: #7A200D;
      font-size: 18px;
      font-variant: small-caps;
      font-weight: normal;
      letter-spacing: 1px;
      margin: 0;
    }
    /* Last block shouldn't have margin, too much white space. */
    ::content property-block:last-child /deep/ p {
      margin-bottom: 0;
    }
    .bar {
      height: 5px;
      background: #E69A28;
      border: 1px solid #000;
      position: relative;
      z-index: 1;
    }
  &lt;/style&gt;
  &lt;div class='bar'&gt;&lt;/div&gt;
  &lt;div id='content-wrap'&gt;
    &lt;content&gt;&lt;/content&gt;
  &lt;/div&gt;
  &lt;div class='bar'&gt;&lt;/div&gt;
&lt;/template&gt;&lt;script&gt;
(function(window, document) {
  var elemName = 'stat-block';
  var thatDoc = document;
  var thisDoc = (thatDoc.currentScript || thatDoc._currentScript).ownerDocument;
  var proto = Object.create(HTMLElement.prototype, {
    createdCallback: {
      value: function() {
        var template = thisDoc.getElementById(elemName);
        var clone = thatDoc.importNode(template.content, true);
        this.createShadowRoot().appendChild(clone);
      }
    }
  });
  thatDoc.registerElement(elemName, {prototype: proto});
})(window, document);
&lt;/script&gt;
&lt;stat-block&gt;
  &lt;creature-heading&gt;
    &lt;h1&gt;Animated Armor&lt;/h1&gt;
    &lt;h2&gt;Medium construct, unaligned&lt;/h2&gt;
  &lt;/creature-heading&gt;
  &lt;top-stats&gt;
    &lt;property-line&gt;
      &lt;h4&gt;Armor Class&lt;/h4&gt;
      &lt;p&gt;18 (natural armor) &lt;/p&gt;
    &lt;/property-line&gt;
    &lt;property-line&gt;
      &lt;h4&gt;Hit Points&lt;/h4&gt;
      &lt;p&gt;33 (6d8 + 6)&lt;/p&gt;
    &lt;/property-line&gt;
    &lt;property-line&gt;
      &lt;h4&gt;Speed&lt;/h4&gt;
      &lt;p&gt;25 ft.&lt;/p&gt;
    &lt;/property-line&gt;
    &lt;abilities-block data-str='14'
                     data-dex='11'
                     data-con='13'
                     data-int='1'
                     data-wis='3'
                     data-cha='1'&gt;&lt;/abilities-block&gt;
        &lt;property-line&gt;
      &lt;h4&gt;Damage Immunities&lt;/h4&gt;
      &lt;p&gt;poison, psychic&lt;/p&gt;
    &lt;/property-line&gt;
    &lt;property-line&gt;
      &lt;h4&gt;Condition Immunities&lt;/h4&gt;
      &lt;p&gt;blinded, charmed, deafened, exhaustion, frightened, paralyzed, petrified, poisoned&lt;/p&gt;
    &lt;/property-line&gt;
    &lt;property-line&gt;
      &lt;h4&gt;Senses&lt;/h4&gt;
      &lt;p&gt;blindsight 60 ft. (blind beyond this radius), passive Perception 6&lt;/p&gt;
    &lt;/property-line&gt;
    &lt;property-line&gt;
      &lt;h4&gt;Languages&lt;/h4&gt;
      &lt;p&gt;—&lt;/p&gt;
    &lt;/property-line&gt;
    &lt;property-line&gt;
      &lt;h4&gt;Challenge&lt;/h4&gt;
      &lt;p&gt;2 (450 XP)&lt;/p&gt;
    &lt;/property-line&gt;
  &lt;/top-stats&gt;
    &lt;property-block&gt;
      &lt;h4&gt;Antimagic Susceptibility.&lt;/h4&gt;
      &lt;p&gt;The armor is incapacitated while in the area of an &lt;i&gt;antimagic field&lt;/i&gt;.  If targeted by &lt;i&gt;dispel magic&lt;/i&gt;, the armor must succeed on a Constitution saving throw against the caster’s spell save DC or fall unconscious for 1 minute.&lt;/p&gt;
    &lt;/property-block&gt;
    &lt;property-block&gt;
      &lt;h4&gt;False Appearance.&lt;/h4&gt;
      &lt;p&gt;While the armor remains motionless, it is indistinguishable from a normal suit of armor.&lt;/p&gt;
    &lt;/property-block&gt;
    &lt;h3&gt;Actions&lt;/h3&gt;
        &lt;property-block&gt;
        &lt;h4&gt;Multiattack.&lt;/h4&gt;
        &lt;p&gt; The armor makes two melee attacks.&lt;/p&gt;
  &lt;/property-block&gt;
        &lt;property-block&gt;
    &lt;h4&gt;Slam.&lt;/h4&gt;
        &lt;p&gt;&lt;i&gt;Melee Weapon Attack:&lt;/i&gt; +4 to hit, reach 5 ft., one target.
    &lt;i&gt;Hit:&lt;/i&gt; 5 (1d6+2) bludgeoning damage.&lt;/p&gt;
  &lt;/property-block&gt;
&lt;/stat-block&gt;
&lt;/body&gt;&lt;/html&gt;</v>
      </c>
      <c r="B1" s="181" t="s">
        <v>340</v>
      </c>
      <c r="C1" s="163"/>
      <c r="D1" s="164"/>
    </row>
    <row r="2">
      <c r="B2" s="182"/>
    </row>
  </sheetData>
  <mergeCells count="1">
    <mergeCell ref="B1:D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26" width="4.29"/>
  </cols>
  <sheetData>
    <row r="1">
      <c r="A1" s="2" t="str">
        <f>Calculator!B5</f>
        <v>Animated Armor</v>
      </c>
    </row>
    <row r="3">
      <c r="A3" s="4" t="str">
        <f>Calculator!B6</f>
        <v>Medium</v>
      </c>
      <c r="B3" s="6"/>
      <c r="C3" s="6"/>
      <c r="D3" s="4" t="str">
        <f>Calculator!B7</f>
        <v>construct</v>
      </c>
      <c r="E3" s="6"/>
      <c r="F3" s="6"/>
      <c r="G3" s="6"/>
      <c r="H3" s="10" t="s">
        <v>4</v>
      </c>
      <c r="I3" s="13" t="str">
        <f>Calculator!B8</f>
        <v>unaligned</v>
      </c>
      <c r="J3" s="6"/>
      <c r="K3" s="6"/>
      <c r="L3" s="6"/>
      <c r="M3" s="10"/>
      <c r="N3" s="4"/>
      <c r="O3" s="4"/>
      <c r="P3" s="4"/>
      <c r="Q3" s="4"/>
      <c r="R3" s="4"/>
      <c r="S3" s="4"/>
      <c r="T3" s="4"/>
      <c r="U3" s="4"/>
      <c r="V3" s="4"/>
      <c r="W3" s="4"/>
      <c r="X3" s="4"/>
      <c r="Y3" s="4"/>
      <c r="Z3" s="4"/>
    </row>
    <row r="4">
      <c r="A4" s="15" t="s">
        <v>6</v>
      </c>
      <c r="D4" s="17">
        <f>Calculator!B32</f>
        <v>18</v>
      </c>
      <c r="E4" s="19" t="s">
        <v>8</v>
      </c>
      <c r="F4" s="17" t="str">
        <f>Calculator!B33</f>
        <v>natural armor</v>
      </c>
      <c r="J4" s="22" t="s">
        <v>10</v>
      </c>
      <c r="K4" s="17"/>
      <c r="L4" s="17"/>
      <c r="M4" s="17"/>
      <c r="N4" s="17"/>
      <c r="O4" s="17"/>
      <c r="P4" s="17"/>
      <c r="Q4" s="17"/>
      <c r="R4" s="17"/>
      <c r="S4" s="17"/>
      <c r="T4" s="17"/>
      <c r="U4" s="17"/>
      <c r="V4" s="17"/>
      <c r="W4" s="17"/>
      <c r="X4" s="17"/>
      <c r="Y4" s="17"/>
      <c r="Z4" s="17"/>
    </row>
    <row r="5">
      <c r="A5" s="15" t="s">
        <v>11</v>
      </c>
      <c r="D5" s="17">
        <f>Calculator!B44</f>
        <v>33</v>
      </c>
      <c r="F5" s="22" t="s">
        <v>8</v>
      </c>
      <c r="G5" s="17">
        <f>Calculator!B42</f>
        <v>6</v>
      </c>
      <c r="H5" s="22" t="s">
        <v>14</v>
      </c>
      <c r="I5" s="17">
        <f>Calculator!B43</f>
        <v>8</v>
      </c>
      <c r="J5" s="22" t="s">
        <v>15</v>
      </c>
      <c r="K5" s="17">
        <f>G5*L8</f>
        <v>6</v>
      </c>
      <c r="L5" s="22" t="s">
        <v>10</v>
      </c>
      <c r="M5" s="17"/>
      <c r="N5" s="17"/>
      <c r="O5" s="17"/>
      <c r="P5" s="17"/>
      <c r="Q5" s="17"/>
      <c r="R5" s="17"/>
      <c r="S5" s="17"/>
      <c r="T5" s="17"/>
      <c r="U5" s="17"/>
      <c r="V5" s="17"/>
      <c r="W5" s="17"/>
      <c r="X5" s="17"/>
      <c r="Y5" s="17"/>
      <c r="Z5" s="17"/>
    </row>
    <row r="6">
      <c r="A6" s="28" t="s">
        <v>18</v>
      </c>
      <c r="B6" s="6"/>
      <c r="C6" s="6"/>
      <c r="D6" s="4">
        <f>Calculator!B145</f>
        <v>25</v>
      </c>
      <c r="E6" s="10" t="s">
        <v>23</v>
      </c>
      <c r="F6" s="6"/>
      <c r="G6" s="4">
        <f>Calculator!B147</f>
        <v>0</v>
      </c>
      <c r="H6" s="10" t="s">
        <v>26</v>
      </c>
      <c r="I6" s="6"/>
      <c r="J6" s="4">
        <f>Calculator!B148</f>
        <v>0</v>
      </c>
      <c r="K6" s="10" t="s">
        <v>27</v>
      </c>
      <c r="L6" s="6"/>
      <c r="M6" s="4">
        <f>Calculator!B149</f>
        <v>0</v>
      </c>
      <c r="N6" s="10" t="s">
        <v>28</v>
      </c>
      <c r="O6" s="4"/>
      <c r="P6" s="4"/>
      <c r="Q6" s="4"/>
      <c r="R6" s="4"/>
      <c r="S6" s="4"/>
      <c r="T6" s="4"/>
      <c r="U6" s="4"/>
      <c r="V6" s="4"/>
      <c r="W6" s="4"/>
      <c r="X6" s="4"/>
      <c r="Y6" s="4"/>
      <c r="Z6" s="4"/>
    </row>
    <row r="7">
      <c r="A7" s="15" t="s">
        <v>29</v>
      </c>
      <c r="D7" s="17">
        <f>Calculator!B13</f>
        <v>14</v>
      </c>
      <c r="E7" s="15" t="s">
        <v>30</v>
      </c>
      <c r="H7" s="17">
        <f>Calculator!B14</f>
        <v>11</v>
      </c>
      <c r="I7" s="15" t="s">
        <v>31</v>
      </c>
      <c r="L7" s="17">
        <f>Calculator!B15</f>
        <v>13</v>
      </c>
      <c r="M7" s="15" t="s">
        <v>32</v>
      </c>
      <c r="P7" s="17">
        <f>Calculator!B16</f>
        <v>1</v>
      </c>
      <c r="Q7" s="15" t="s">
        <v>33</v>
      </c>
      <c r="T7" s="17">
        <f>Calculator!B17</f>
        <v>3</v>
      </c>
      <c r="U7" s="15" t="s">
        <v>35</v>
      </c>
      <c r="X7" s="17">
        <f>Calculator!B18</f>
        <v>1</v>
      </c>
      <c r="Y7" s="17"/>
      <c r="Z7" s="17"/>
    </row>
    <row r="8">
      <c r="A8" s="15" t="s">
        <v>37</v>
      </c>
      <c r="D8" s="32">
        <f>Calculator!C13</f>
        <v>2</v>
      </c>
      <c r="E8" s="15" t="s">
        <v>37</v>
      </c>
      <c r="H8" s="32">
        <f>Calculator!C14</f>
        <v>0</v>
      </c>
      <c r="I8" s="15" t="s">
        <v>37</v>
      </c>
      <c r="L8" s="32">
        <f>Calculator!C15</f>
        <v>1</v>
      </c>
      <c r="M8" s="15" t="s">
        <v>37</v>
      </c>
      <c r="P8" s="32">
        <f>Calculator!C16</f>
        <v>-5</v>
      </c>
      <c r="Q8" s="15" t="s">
        <v>37</v>
      </c>
      <c r="T8" s="32">
        <f>Calculator!C17</f>
        <v>-4</v>
      </c>
      <c r="U8" s="15" t="s">
        <v>37</v>
      </c>
      <c r="X8" s="32">
        <f>Calculator!C18</f>
        <v>-5</v>
      </c>
      <c r="Y8" s="17"/>
      <c r="Z8" s="17"/>
    </row>
    <row r="9">
      <c r="A9" s="4"/>
      <c r="B9" s="4"/>
      <c r="C9" s="4"/>
      <c r="D9" s="4"/>
      <c r="E9" s="4"/>
      <c r="F9" s="4"/>
      <c r="G9" s="4"/>
      <c r="H9" s="4"/>
      <c r="I9" s="4"/>
      <c r="J9" s="4"/>
      <c r="K9" s="4"/>
      <c r="L9" s="4"/>
      <c r="M9" s="4"/>
      <c r="N9" s="4"/>
      <c r="O9" s="4"/>
      <c r="P9" s="4"/>
      <c r="Q9" s="4"/>
      <c r="R9" s="4"/>
      <c r="S9" s="4"/>
      <c r="T9" s="4"/>
      <c r="U9" s="4"/>
      <c r="V9" s="4"/>
      <c r="W9" s="4"/>
      <c r="X9" s="4"/>
      <c r="Y9" s="4"/>
      <c r="Z9" s="4"/>
    </row>
    <row r="10">
      <c r="A10" s="15" t="s">
        <v>42</v>
      </c>
      <c r="D10" s="17" t="str">
        <f>Calculator!B158</f>
        <v/>
      </c>
      <c r="E10" s="15" t="s">
        <v>45</v>
      </c>
      <c r="H10" s="17" t="str">
        <f>Calculator!B159</f>
        <v/>
      </c>
      <c r="I10" s="15" t="s">
        <v>46</v>
      </c>
      <c r="L10" s="17" t="str">
        <f>Calculator!B160</f>
        <v/>
      </c>
      <c r="M10" s="15" t="s">
        <v>49</v>
      </c>
      <c r="P10" s="17" t="str">
        <f>Calculator!B161</f>
        <v/>
      </c>
      <c r="Q10" s="15" t="s">
        <v>50</v>
      </c>
      <c r="T10" s="17" t="str">
        <f>Calculator!B162</f>
        <v/>
      </c>
      <c r="U10" s="15" t="s">
        <v>51</v>
      </c>
      <c r="X10" s="17" t="str">
        <f>Calculator!B163</f>
        <v/>
      </c>
      <c r="Y10" s="17"/>
      <c r="Z10" s="17"/>
    </row>
    <row r="11">
      <c r="A11" s="15" t="s">
        <v>52</v>
      </c>
      <c r="G11" s="32" t="str">
        <f>Calculator!B51</f>
        <v/>
      </c>
    </row>
    <row r="12">
      <c r="A12" s="15" t="s">
        <v>53</v>
      </c>
      <c r="G12" s="17" t="str">
        <f>Calculator!B50</f>
        <v>poison, psychic</v>
      </c>
    </row>
    <row r="13">
      <c r="A13" s="15" t="s">
        <v>55</v>
      </c>
      <c r="G13" s="17" t="str">
        <f>Calculator!B222</f>
        <v>blinded, charmed, deafened, exhaustion, frightened, paralyzed, petrified, poisoned</v>
      </c>
    </row>
    <row r="14">
      <c r="A14" s="15" t="s">
        <v>56</v>
      </c>
      <c r="G14" s="17" t="str">
        <f>concatenate(if(Calculator!B228=0,"",concatenate(Calculator!B228,", ")),"passive Perception ", if(M24=0,T8+10,M24+10))</f>
        <v>blindsight 60 ft. (blind beyond this radius), passive Perception 6</v>
      </c>
    </row>
    <row r="15">
      <c r="A15" s="15" t="s">
        <v>58</v>
      </c>
      <c r="G15" s="17" t="str">
        <f>Calculator!B229</f>
        <v/>
      </c>
    </row>
    <row r="16">
      <c r="A16" s="28" t="s">
        <v>59</v>
      </c>
      <c r="B16" s="6"/>
      <c r="C16" s="6"/>
      <c r="D16" s="4">
        <f>Calculator!B184</f>
        <v>2</v>
      </c>
      <c r="E16" s="6"/>
      <c r="F16" s="43" t="s">
        <v>8</v>
      </c>
      <c r="G16" s="4">
        <f>Calculator!B185</f>
        <v>450</v>
      </c>
      <c r="H16" s="6"/>
      <c r="I16" s="6"/>
      <c r="J16" s="10" t="s">
        <v>61</v>
      </c>
      <c r="K16" s="10" t="s">
        <v>10</v>
      </c>
      <c r="L16" s="4"/>
      <c r="M16" s="4"/>
      <c r="N16" s="4"/>
      <c r="O16" s="4"/>
      <c r="P16" s="4"/>
      <c r="Q16" s="4"/>
      <c r="R16" s="4"/>
      <c r="S16" s="4"/>
      <c r="T16" s="4"/>
      <c r="U16" s="4"/>
      <c r="V16" s="4"/>
      <c r="W16" s="4"/>
      <c r="X16" s="4"/>
      <c r="Y16" s="4"/>
      <c r="Z16" s="4"/>
    </row>
    <row r="17">
      <c r="A17" s="15" t="s">
        <v>62</v>
      </c>
      <c r="G17" s="17">
        <f>Calculator!B59</f>
        <v>4</v>
      </c>
      <c r="H17" s="17"/>
      <c r="I17" s="17"/>
      <c r="J17" s="17"/>
      <c r="K17" s="17"/>
      <c r="L17" s="17"/>
      <c r="M17" s="17"/>
      <c r="N17" s="17"/>
      <c r="O17" s="17"/>
      <c r="P17" s="17"/>
      <c r="Q17" s="17"/>
      <c r="R17" s="17"/>
      <c r="S17" s="17"/>
      <c r="T17" s="17"/>
      <c r="U17" s="17"/>
      <c r="V17" s="17"/>
      <c r="W17" s="17"/>
      <c r="X17" s="17"/>
      <c r="Y17" s="17"/>
      <c r="Z17" s="17"/>
    </row>
    <row r="18">
      <c r="A18" s="15" t="s">
        <v>63</v>
      </c>
      <c r="H18" s="46" t="str">
        <f>Calculator!B76</f>
        <v/>
      </c>
      <c r="I18" s="22" t="s">
        <v>65</v>
      </c>
      <c r="J18" s="46">
        <f>Calculator!B77</f>
        <v>2</v>
      </c>
      <c r="K18" s="22" t="s">
        <v>66</v>
      </c>
      <c r="L18" s="46" t="str">
        <f>Calculator!B78</f>
        <v/>
      </c>
      <c r="M18" s="22" t="s">
        <v>67</v>
      </c>
      <c r="N18" s="46" t="str">
        <f>Calculator!B79</f>
        <v/>
      </c>
      <c r="O18" s="22" t="s">
        <v>68</v>
      </c>
      <c r="P18" s="46" t="str">
        <f>Calculator!B80</f>
        <v/>
      </c>
      <c r="Q18" s="22" t="s">
        <v>69</v>
      </c>
      <c r="R18" s="17"/>
      <c r="S18" s="17"/>
      <c r="T18" s="17"/>
      <c r="U18" s="17"/>
      <c r="V18" s="17"/>
      <c r="W18" s="17"/>
      <c r="X18" s="17"/>
      <c r="Y18" s="17"/>
      <c r="Z18" s="17"/>
    </row>
    <row r="19">
      <c r="A19" s="15" t="s">
        <v>70</v>
      </c>
      <c r="H19" s="17">
        <f>Calculator!B88</f>
        <v>12</v>
      </c>
      <c r="I19" s="17"/>
      <c r="J19" s="17"/>
      <c r="K19" s="17"/>
      <c r="L19" s="17"/>
      <c r="M19" s="17"/>
      <c r="N19" s="17"/>
      <c r="O19" s="17"/>
      <c r="P19" s="17"/>
      <c r="Q19" s="17"/>
      <c r="R19" s="17"/>
      <c r="S19" s="17"/>
      <c r="T19" s="17"/>
      <c r="U19" s="17"/>
      <c r="V19" s="17"/>
      <c r="W19" s="17"/>
      <c r="X19" s="17"/>
      <c r="Y19" s="17"/>
      <c r="Z19" s="17"/>
    </row>
    <row r="20">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row>
    <row r="21">
      <c r="A21" s="15" t="s">
        <v>71</v>
      </c>
      <c r="F21" s="17" t="str">
        <f>Calculator!B190</f>
        <v/>
      </c>
      <c r="H21" s="15" t="s">
        <v>72</v>
      </c>
      <c r="M21" s="17" t="str">
        <f>Calculator!B205</f>
        <v/>
      </c>
      <c r="O21" s="17"/>
      <c r="P21" s="17"/>
      <c r="Q21" s="17"/>
      <c r="R21" s="17"/>
      <c r="S21" s="17"/>
      <c r="T21" s="17"/>
      <c r="U21" s="17"/>
      <c r="V21" s="17"/>
      <c r="W21" s="17"/>
      <c r="X21" s="17"/>
      <c r="Y21" s="17"/>
      <c r="Z21" s="17"/>
    </row>
    <row r="22">
      <c r="A22" s="15" t="s">
        <v>74</v>
      </c>
      <c r="F22" s="17" t="str">
        <f>Calculator!B193</f>
        <v/>
      </c>
      <c r="H22" s="15" t="s">
        <v>75</v>
      </c>
      <c r="M22" s="17" t="str">
        <f>Calculator!B206</f>
        <v/>
      </c>
      <c r="O22" s="17"/>
      <c r="P22" s="17"/>
      <c r="Q22" s="17"/>
      <c r="R22" s="17"/>
      <c r="S22" s="17"/>
      <c r="T22" s="17"/>
      <c r="U22" s="17"/>
      <c r="V22" s="17"/>
      <c r="W22" s="17"/>
      <c r="X22" s="17"/>
      <c r="Y22" s="17"/>
      <c r="Z22" s="17"/>
    </row>
    <row r="23">
      <c r="A23" s="15" t="s">
        <v>76</v>
      </c>
      <c r="F23" s="17" t="str">
        <f>Calculator!B194</f>
        <v/>
      </c>
      <c r="H23" s="15" t="s">
        <v>77</v>
      </c>
      <c r="M23" s="17" t="str">
        <f>Calculator!B207</f>
        <v/>
      </c>
      <c r="O23" s="17"/>
      <c r="P23" s="17"/>
      <c r="Q23" s="17"/>
      <c r="R23" s="17"/>
      <c r="S23" s="17"/>
      <c r="T23" s="17"/>
      <c r="U23" s="17"/>
      <c r="V23" s="17"/>
      <c r="W23" s="17"/>
      <c r="X23" s="17"/>
      <c r="Y23" s="17"/>
      <c r="Z23" s="17"/>
    </row>
    <row r="24">
      <c r="A24" s="15" t="s">
        <v>79</v>
      </c>
      <c r="F24" s="17" t="str">
        <f>Calculator!B195</f>
        <v/>
      </c>
      <c r="H24" s="15" t="s">
        <v>80</v>
      </c>
      <c r="M24" s="17" t="str">
        <f>Calculator!B208</f>
        <v/>
      </c>
      <c r="O24" s="17"/>
      <c r="P24" s="17"/>
      <c r="Q24" s="17"/>
      <c r="R24" s="17"/>
      <c r="S24" s="17"/>
      <c r="T24" s="17"/>
      <c r="U24" s="17"/>
      <c r="V24" s="17"/>
      <c r="W24" s="17"/>
      <c r="X24" s="17"/>
      <c r="Y24" s="17"/>
      <c r="Z24" s="17"/>
    </row>
    <row r="25">
      <c r="A25" s="15" t="s">
        <v>81</v>
      </c>
      <c r="F25" s="17" t="str">
        <f>Calculator!B198</f>
        <v/>
      </c>
      <c r="H25" s="15" t="s">
        <v>82</v>
      </c>
      <c r="M25" s="17" t="str">
        <f>Calculator!B209</f>
        <v/>
      </c>
      <c r="O25" s="17"/>
      <c r="P25" s="17"/>
      <c r="Q25" s="17"/>
      <c r="R25" s="17"/>
      <c r="S25" s="17"/>
      <c r="T25" s="17"/>
      <c r="U25" s="17"/>
      <c r="V25" s="17"/>
      <c r="W25" s="17"/>
      <c r="X25" s="17"/>
      <c r="Y25" s="17"/>
      <c r="Z25" s="17"/>
    </row>
    <row r="26">
      <c r="A26" s="15" t="s">
        <v>84</v>
      </c>
      <c r="F26" s="17" t="str">
        <f>Calculator!B199</f>
        <v/>
      </c>
      <c r="H26" s="15" t="s">
        <v>85</v>
      </c>
      <c r="M26" s="17" t="str">
        <f>Calculator!B212</f>
        <v/>
      </c>
      <c r="O26" s="17"/>
      <c r="P26" s="17"/>
      <c r="Q26" s="17"/>
      <c r="R26" s="17"/>
      <c r="S26" s="17"/>
      <c r="T26" s="17"/>
      <c r="U26" s="17"/>
      <c r="V26" s="17"/>
      <c r="W26" s="17"/>
      <c r="X26" s="17"/>
      <c r="Y26" s="17"/>
      <c r="Z26" s="17"/>
    </row>
    <row r="27">
      <c r="A27" s="15" t="s">
        <v>86</v>
      </c>
      <c r="F27" s="17" t="str">
        <f>Calculator!B200</f>
        <v/>
      </c>
      <c r="H27" s="15" t="s">
        <v>87</v>
      </c>
      <c r="M27" s="17" t="str">
        <f>Calculator!B213</f>
        <v/>
      </c>
      <c r="O27" s="17"/>
      <c r="P27" s="17"/>
      <c r="Q27" s="17"/>
      <c r="R27" s="17"/>
      <c r="S27" s="17"/>
      <c r="T27" s="17"/>
      <c r="U27" s="17"/>
      <c r="V27" s="17"/>
      <c r="W27" s="17"/>
      <c r="X27" s="17"/>
      <c r="Y27" s="17"/>
      <c r="Z27" s="17"/>
    </row>
    <row r="28">
      <c r="A28" s="15" t="s">
        <v>88</v>
      </c>
      <c r="F28" s="17" t="str">
        <f>Calculator!B201</f>
        <v/>
      </c>
      <c r="H28" s="15" t="s">
        <v>89</v>
      </c>
      <c r="M28" s="17" t="str">
        <f>Calculator!B214</f>
        <v/>
      </c>
      <c r="O28" s="17"/>
      <c r="P28" s="17"/>
      <c r="Q28" s="17"/>
      <c r="R28" s="17"/>
      <c r="S28" s="17"/>
      <c r="T28" s="17"/>
      <c r="U28" s="17"/>
      <c r="V28" s="17"/>
      <c r="W28" s="17"/>
      <c r="X28" s="17"/>
      <c r="Y28" s="17"/>
      <c r="Z28" s="17"/>
    </row>
    <row r="29">
      <c r="A29" s="15" t="s">
        <v>91</v>
      </c>
      <c r="F29" s="17" t="str">
        <f>Calculator!B202</f>
        <v/>
      </c>
      <c r="H29" s="15" t="s">
        <v>92</v>
      </c>
      <c r="M29" s="17" t="str">
        <f>Calculator!B215</f>
        <v/>
      </c>
      <c r="O29" s="17"/>
      <c r="P29" s="17"/>
      <c r="Q29" s="17"/>
      <c r="R29" s="17"/>
      <c r="S29" s="17"/>
      <c r="T29" s="17"/>
      <c r="U29" s="17"/>
      <c r="V29" s="17"/>
      <c r="W29" s="17"/>
      <c r="X29" s="17"/>
      <c r="Y29" s="17"/>
      <c r="Z29" s="17"/>
    </row>
    <row r="30">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c r="A31" s="17"/>
      <c r="B31" s="17"/>
      <c r="C31" s="17"/>
      <c r="D31" s="17"/>
      <c r="E31" s="17"/>
      <c r="F31" s="17"/>
      <c r="G31" s="17"/>
      <c r="H31" s="17"/>
      <c r="I31" s="17"/>
      <c r="J31" s="17"/>
      <c r="K31" s="22" t="s">
        <v>93</v>
      </c>
      <c r="L31" s="17"/>
      <c r="M31" s="17"/>
      <c r="N31" s="17"/>
      <c r="O31" s="17"/>
      <c r="P31" s="17"/>
      <c r="Q31" s="17"/>
      <c r="R31" s="17"/>
      <c r="S31" s="17"/>
      <c r="T31" s="17"/>
      <c r="U31" s="17"/>
      <c r="V31" s="17"/>
      <c r="W31" s="17"/>
      <c r="X31" s="17"/>
      <c r="Y31" s="17"/>
      <c r="Z31" s="17"/>
    </row>
    <row r="32">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sheetData>
  <mergeCells count="82">
    <mergeCell ref="H28:L28"/>
    <mergeCell ref="H26:L26"/>
    <mergeCell ref="H27:L27"/>
    <mergeCell ref="M28:N28"/>
    <mergeCell ref="M26:N26"/>
    <mergeCell ref="M27:N27"/>
    <mergeCell ref="A25:E25"/>
    <mergeCell ref="A23:E23"/>
    <mergeCell ref="A24:E24"/>
    <mergeCell ref="A26:E26"/>
    <mergeCell ref="F26:G26"/>
    <mergeCell ref="M23:N23"/>
    <mergeCell ref="M24:N24"/>
    <mergeCell ref="A27:E27"/>
    <mergeCell ref="F27:G27"/>
    <mergeCell ref="H29:L29"/>
    <mergeCell ref="M29:N29"/>
    <mergeCell ref="M25:N25"/>
    <mergeCell ref="D3:G3"/>
    <mergeCell ref="A1:Z2"/>
    <mergeCell ref="A4:C4"/>
    <mergeCell ref="F4:I4"/>
    <mergeCell ref="A3:C3"/>
    <mergeCell ref="A5:C5"/>
    <mergeCell ref="D5:E5"/>
    <mergeCell ref="I7:K7"/>
    <mergeCell ref="I3:L3"/>
    <mergeCell ref="M7:O7"/>
    <mergeCell ref="Q7:S7"/>
    <mergeCell ref="K6:L6"/>
    <mergeCell ref="A7:C7"/>
    <mergeCell ref="A6:C6"/>
    <mergeCell ref="M10:O10"/>
    <mergeCell ref="Q10:S10"/>
    <mergeCell ref="U7:W7"/>
    <mergeCell ref="U8:W8"/>
    <mergeCell ref="Q8:S8"/>
    <mergeCell ref="M8:O8"/>
    <mergeCell ref="G12:Z12"/>
    <mergeCell ref="G11:Z11"/>
    <mergeCell ref="U10:W10"/>
    <mergeCell ref="H23:L23"/>
    <mergeCell ref="H24:L24"/>
    <mergeCell ref="F22:G22"/>
    <mergeCell ref="F21:G21"/>
    <mergeCell ref="F23:G23"/>
    <mergeCell ref="G16:I16"/>
    <mergeCell ref="H25:L25"/>
    <mergeCell ref="F24:G24"/>
    <mergeCell ref="F25:G25"/>
    <mergeCell ref="E7:G7"/>
    <mergeCell ref="I8:K8"/>
    <mergeCell ref="E8:G8"/>
    <mergeCell ref="I10:K10"/>
    <mergeCell ref="E10:G10"/>
    <mergeCell ref="A28:E28"/>
    <mergeCell ref="A29:E29"/>
    <mergeCell ref="F29:G29"/>
    <mergeCell ref="F28:G28"/>
    <mergeCell ref="H6:I6"/>
    <mergeCell ref="E6:F6"/>
    <mergeCell ref="A8:C8"/>
    <mergeCell ref="A12:F12"/>
    <mergeCell ref="A11:F11"/>
    <mergeCell ref="A10:C10"/>
    <mergeCell ref="G13:Z13"/>
    <mergeCell ref="G14:Z14"/>
    <mergeCell ref="G15:Z15"/>
    <mergeCell ref="A18:G18"/>
    <mergeCell ref="A16:C16"/>
    <mergeCell ref="D16:E16"/>
    <mergeCell ref="A15:F15"/>
    <mergeCell ref="A14:F14"/>
    <mergeCell ref="A17:F17"/>
    <mergeCell ref="A13:F13"/>
    <mergeCell ref="H21:L21"/>
    <mergeCell ref="M21:N21"/>
    <mergeCell ref="M22:N22"/>
    <mergeCell ref="H22:L22"/>
    <mergeCell ref="A22:E22"/>
    <mergeCell ref="A19:G19"/>
    <mergeCell ref="A21:E21"/>
  </mergeCells>
  <drawing r:id="rId2"/>
  <legacyDrawing r:id="rId3"/>
</worksheet>
</file>